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60" activeTab="1"/>
  </bookViews>
  <sheets>
    <sheet name="Титульный лист" sheetId="1" r:id="rId1"/>
    <sheet name="План  (2)" sheetId="2" r:id="rId2"/>
    <sheet name=" Сводные данные по бю)" sheetId="3" r:id="rId3"/>
  </sheets>
  <definedNames>
    <definedName name="_xlnm.Print_Titles" localSheetId="1">'План  (2)'!$4:$9</definedName>
    <definedName name="_xlnm.Print_Area" localSheetId="1">'План  (2)'!$A$1:$R$140</definedName>
  </definedNames>
  <calcPr fullCalcOnLoad="1"/>
</workbook>
</file>

<file path=xl/sharedStrings.xml><?xml version="1.0" encoding="utf-8"?>
<sst xmlns="http://schemas.openxmlformats.org/spreadsheetml/2006/main" count="615" uniqueCount="378">
  <si>
    <t>Наименование</t>
  </si>
  <si>
    <t>История</t>
  </si>
  <si>
    <t>Иностранный язык</t>
  </si>
  <si>
    <t>Безопасность жизнедеятельности</t>
  </si>
  <si>
    <t>Основы философии</t>
  </si>
  <si>
    <t>Математика</t>
  </si>
  <si>
    <t xml:space="preserve">3. План учебного процесса </t>
  </si>
  <si>
    <t>Общепрофессиональные дисциплины</t>
  </si>
  <si>
    <t>Правовое обеспечение профессиональной деятельности</t>
  </si>
  <si>
    <t>Общеобразовательные дисциплины</t>
  </si>
  <si>
    <t>ОД.00</t>
  </si>
  <si>
    <t>Физическая культура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</si>
  <si>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</si>
  <si>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</si>
  <si>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</si>
  <si>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</si>
  <si>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</si>
  <si>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</si>
  <si>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</si>
  <si>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</si>
  <si>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1 курс</t>
  </si>
  <si>
    <t>2 курс</t>
  </si>
  <si>
    <t>3 курс</t>
  </si>
  <si>
    <t>4 курс</t>
  </si>
  <si>
    <t>Общеобразовательные дисциплины - базовые</t>
  </si>
  <si>
    <t>Общеобразовательные дисциплины - профильные</t>
  </si>
  <si>
    <t>Математический и общий естественнонаучный цикл</t>
  </si>
  <si>
    <t>Общий гуманитарный и социально-экономический цикл</t>
  </si>
  <si>
    <t>Профессиональный цикл</t>
  </si>
  <si>
    <t>Профессинальные модули</t>
  </si>
  <si>
    <t>ПМ</t>
  </si>
  <si>
    <t>Производственная практика (по профилю специальности)</t>
  </si>
  <si>
    <t>Преддипломная практика</t>
  </si>
  <si>
    <t>ОД.ДБ 00</t>
  </si>
  <si>
    <t>ОД.ДБ 01</t>
  </si>
  <si>
    <t>ОД.ДБ 02</t>
  </si>
  <si>
    <t>ОД.ДБ 03</t>
  </si>
  <si>
    <t>ОД.ДБ 04</t>
  </si>
  <si>
    <t>ОД.ДБ 05</t>
  </si>
  <si>
    <t>ОД.ДБ 06</t>
  </si>
  <si>
    <t>ОД.ДБ 08</t>
  </si>
  <si>
    <t>ОД..ДП. 00</t>
  </si>
  <si>
    <t>ОД..ДП. 01</t>
  </si>
  <si>
    <t>ОД..ДП. 02</t>
  </si>
  <si>
    <t>ОД..ДП. 03</t>
  </si>
  <si>
    <t>П.00</t>
  </si>
  <si>
    <t>ОП.00</t>
  </si>
  <si>
    <t>ОП.01</t>
  </si>
  <si>
    <t>ОП.02</t>
  </si>
  <si>
    <t>ОП.03</t>
  </si>
  <si>
    <t>ОП.04</t>
  </si>
  <si>
    <t>ОП.05</t>
  </si>
  <si>
    <t>ПМ.01</t>
  </si>
  <si>
    <t>МДК.01.01</t>
  </si>
  <si>
    <t>МДК.01.02</t>
  </si>
  <si>
    <t>ПМ.02</t>
  </si>
  <si>
    <t>МДК.02.01</t>
  </si>
  <si>
    <t>ПМ.03</t>
  </si>
  <si>
    <t>ОП.06</t>
  </si>
  <si>
    <t>ОП.07</t>
  </si>
  <si>
    <t>ОП.08</t>
  </si>
  <si>
    <t>ОП.09</t>
  </si>
  <si>
    <t>Обязательная часть циклов ОПОП</t>
  </si>
  <si>
    <t>МДК.02.02</t>
  </si>
  <si>
    <t>МДК.03.01</t>
  </si>
  <si>
    <t>Всего часов обучения по циклам ОПОП</t>
  </si>
  <si>
    <t>ОБЖ</t>
  </si>
  <si>
    <t>Физика</t>
  </si>
  <si>
    <t>Кабинеты</t>
  </si>
  <si>
    <t>Лаборатории</t>
  </si>
  <si>
    <t>безопасности жизнедеятельности</t>
  </si>
  <si>
    <t>Спортивный комплекс</t>
  </si>
  <si>
    <t>спортивный зал</t>
  </si>
  <si>
    <t>открытый стадион</t>
  </si>
  <si>
    <t>Залы</t>
  </si>
  <si>
    <t>библиотека</t>
  </si>
  <si>
    <t>актовый зал</t>
  </si>
  <si>
    <t>читальный зал с выходом в Интернет</t>
  </si>
  <si>
    <t>Заместитель директора по учебной работе                                         Т.М.Какаева</t>
  </si>
  <si>
    <t>Согласовано</t>
  </si>
  <si>
    <t>Заведующий по педагогической и производственной практике           Т.А.Костина</t>
  </si>
  <si>
    <t>Республики Мордовия</t>
  </si>
  <si>
    <t>=</t>
  </si>
  <si>
    <t>0</t>
  </si>
  <si>
    <t>::</t>
  </si>
  <si>
    <t>Промежуточная аттестация</t>
  </si>
  <si>
    <t>Каникулы</t>
  </si>
  <si>
    <t>Всего</t>
  </si>
  <si>
    <t>Начальник отдела ПО МО РМ                                           Е.А.Куршева</t>
  </si>
  <si>
    <t>Учебные сборы с юношами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</si>
  <si>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</si>
  <si>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</si>
  <si>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</si>
  <si>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Государственная (итоговая) аттестация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</si>
  <si>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</si>
  <si>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</si>
  <si>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</si>
  <si>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(часов)</t>
  </si>
  <si>
    <r>
      <t xml:space="preserve">Распределение обязательной учебной нагрузки </t>
    </r>
    <r>
      <rPr>
        <sz val="8"/>
        <rFont val="Times New Roman"/>
        <family val="1"/>
      </rPr>
      <t xml:space="preserve">(включая обязательную аудиторную нагрузку и все виды практики в составе профессиональных модулей ) </t>
    </r>
    <r>
      <rPr>
        <b/>
        <sz val="8"/>
        <rFont val="Times New Roman"/>
        <family val="1"/>
      </rPr>
      <t>по курсам и семестрам (час, в семестр)</t>
    </r>
  </si>
  <si>
    <t>максимальная</t>
  </si>
  <si>
    <t>самостоятельная учебная работа</t>
  </si>
  <si>
    <t xml:space="preserve">Обязательная </t>
  </si>
  <si>
    <t>всего занятий</t>
  </si>
  <si>
    <t>в т.ч.</t>
  </si>
  <si>
    <t>лаб.и практ.занятий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</si>
  <si>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</si>
  <si>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</si>
  <si>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</si>
  <si>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</si>
  <si>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</si>
  <si>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</si>
  <si>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</si>
  <si>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</si>
  <si>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</si>
  <si>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Э</t>
  </si>
  <si>
    <t>ДЗ</t>
  </si>
  <si>
    <t>ДЗ,ДЗ,ДЗ</t>
  </si>
  <si>
    <t>Э (кв)</t>
  </si>
  <si>
    <t>ПДП</t>
  </si>
  <si>
    <t>4 нед.</t>
  </si>
  <si>
    <t>ГИА</t>
  </si>
  <si>
    <t>6 нед.</t>
  </si>
  <si>
    <r>
      <t xml:space="preserve">Консультации </t>
    </r>
    <r>
      <rPr>
        <sz val="10"/>
        <rFont val="Times New Roman"/>
        <family val="1"/>
      </rPr>
      <t>из расчета 4 часа на одного обучающегося на каждый учебный год</t>
    </r>
  </si>
  <si>
    <t>дисциплин и МДК</t>
  </si>
  <si>
    <t>учебной практики</t>
  </si>
  <si>
    <t>производств.практики</t>
  </si>
  <si>
    <t>преддипломн.практики</t>
  </si>
  <si>
    <t>экзаменов (в т.ч. экзаменов квалификационных)</t>
  </si>
  <si>
    <t>дифф.зачетов</t>
  </si>
  <si>
    <t>Утверждаю</t>
  </si>
  <si>
    <t xml:space="preserve">Заместитель Министра образования </t>
  </si>
  <si>
    <t xml:space="preserve"> "Зубово-Полянский педагогический колледж"</t>
  </si>
  <si>
    <t>УЧЕБНЫЙ ПЛАН</t>
  </si>
  <si>
    <t>основной профессиональной образовательной программы среденего профессионального образования</t>
  </si>
  <si>
    <t>"Зубово-Полянский педагогический колледж</t>
  </si>
  <si>
    <t>по специальности среднего профессионального образования</t>
  </si>
  <si>
    <r>
      <t xml:space="preserve">Форма обучения: </t>
    </r>
    <r>
      <rPr>
        <u val="single"/>
        <sz val="12"/>
        <rFont val="Times New Roman"/>
        <family val="1"/>
      </rPr>
      <t>очная</t>
    </r>
  </si>
  <si>
    <t>Нормативный срок освоения ОПОП - 3 г.10 мес.</t>
  </si>
  <si>
    <r>
      <t xml:space="preserve">на базе </t>
    </r>
    <r>
      <rPr>
        <u val="single"/>
        <sz val="12"/>
        <rFont val="Times New Roman"/>
        <family val="1"/>
      </rPr>
      <t>основного общего образования</t>
    </r>
  </si>
  <si>
    <t>по программе базовой подготовки</t>
  </si>
  <si>
    <t>4. Перечень лабораторий, кабинетов</t>
  </si>
  <si>
    <t xml:space="preserve">Информатика </t>
  </si>
  <si>
    <t xml:space="preserve">ГБПОУ РМ </t>
  </si>
  <si>
    <t>Государственного бюджетного профессионального образовательного учреждения Республики Мордовия</t>
  </si>
  <si>
    <r>
      <t xml:space="preserve">Квалификация: </t>
    </r>
    <r>
      <rPr>
        <u val="single"/>
        <sz val="12"/>
        <rFont val="Times New Roman"/>
        <family val="1"/>
      </rPr>
      <t>техник-технолог</t>
    </r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</si>
  <si>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</si>
  <si>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</si>
  <si>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</si>
  <si>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</si>
  <si>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</si>
  <si>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</si>
  <si>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</si>
  <si>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</si>
  <si>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</si>
  <si>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</si>
  <si>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</si>
  <si>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</si>
  <si>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</si>
  <si>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</si>
  <si>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</si>
  <si>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</si>
  <si>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</si>
  <si>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</si>
  <si>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</si>
  <si>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</si>
  <si>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</si>
  <si>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</si>
  <si>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</si>
  <si>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</si>
  <si>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</si>
  <si>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</si>
  <si>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</si>
  <si>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</si>
  <si>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</si>
  <si>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</si>
  <si>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</si>
  <si>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</si>
  <si>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</si>
  <si>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</si>
  <si>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</si>
  <si>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</si>
  <si>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</si>
  <si>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</si>
  <si>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</si>
  <si>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</si>
  <si>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</si>
  <si>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</si>
  <si>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</si>
  <si>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</si>
  <si>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</si>
  <si>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</si>
  <si>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</si>
  <si>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</si>
  <si>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</si>
  <si>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</si>
  <si>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</si>
  <si>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</si>
  <si>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</si>
  <si>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</si>
  <si>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</si>
  <si>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</si>
  <si>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</si>
  <si>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</si>
  <si>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</si>
  <si>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</si>
  <si>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</si>
  <si>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</si>
  <si>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</si>
  <si>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</si>
  <si>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</si>
  <si>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</si>
  <si>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</si>
  <si>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</si>
  <si>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</si>
  <si>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</si>
  <si>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</si>
  <si>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</si>
  <si>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</si>
  <si>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</si>
  <si>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</si>
  <si>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</si>
  <si>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</si>
  <si>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</si>
  <si>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</si>
  <si>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</si>
  <si>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</si>
  <si>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</si>
  <si>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</si>
  <si>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</si>
  <si>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</si>
  <si>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</si>
  <si>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</si>
  <si>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</si>
  <si>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</si>
  <si>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</si>
  <si>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</si>
  <si>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</si>
  <si>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</si>
  <si>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</si>
  <si>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</si>
  <si>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</si>
  <si>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</si>
  <si>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</si>
  <si>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</si>
  <si>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</si>
  <si>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</si>
  <si>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</si>
  <si>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X</t>
  </si>
  <si>
    <t>D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</si>
  <si>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</si>
  <si>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</si>
  <si>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</si>
  <si>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</si>
  <si>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</si>
  <si>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</si>
  <si>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</si>
  <si>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</si>
  <si>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</si>
  <si>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</si>
  <si>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</si>
  <si>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</si>
  <si>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Практики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</si>
  <si>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</si>
  <si>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</si>
  <si>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</si>
  <si>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</si>
  <si>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</si>
  <si>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</si>
  <si>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</si>
  <si>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2 </t>
  </si>
  <si>
    <t xml:space="preserve">1 </t>
  </si>
  <si>
    <t xml:space="preserve">11 </t>
  </si>
  <si>
    <t xml:space="preserve">4 </t>
  </si>
  <si>
    <t>Техническая механика</t>
  </si>
  <si>
    <t>Инженерная графика</t>
  </si>
  <si>
    <t>Древесиноведение и материаловедение</t>
  </si>
  <si>
    <t>Метрология, стандартизация и сертификация</t>
  </si>
  <si>
    <t>Электротехника и электроника</t>
  </si>
  <si>
    <t>Гидротермическая обработка и консервирование древесины</t>
  </si>
  <si>
    <t>Экономика организации</t>
  </si>
  <si>
    <t>Разработка и ведение технологических процессов деревообрабатывающих производств</t>
  </si>
  <si>
    <t>Лесопильное производство</t>
  </si>
  <si>
    <t>Мебельное и столярно-строительное производство</t>
  </si>
  <si>
    <t>МДК.01.03</t>
  </si>
  <si>
    <t>Фанерное и плитное производство</t>
  </si>
  <si>
    <t>МДК.01.04</t>
  </si>
  <si>
    <t>Спичечное, тарное и другие деревообрабатывающие производства</t>
  </si>
  <si>
    <t>УП.01.01</t>
  </si>
  <si>
    <t>Введение в специальность</t>
  </si>
  <si>
    <t>УП.01.02</t>
  </si>
  <si>
    <t>Подготовка режущего инструмента</t>
  </si>
  <si>
    <t>УП.01.03</t>
  </si>
  <si>
    <t>Обработка древесины ручным инструментом</t>
  </si>
  <si>
    <t>УП.01.04</t>
  </si>
  <si>
    <t>Оценка качества древесных материалов,перспективные технологии их сушки</t>
  </si>
  <si>
    <t>УП.01.05</t>
  </si>
  <si>
    <t>Технологические расчеты</t>
  </si>
  <si>
    <t>Сушка шпона и измельченной древесины</t>
  </si>
  <si>
    <t>Автоматизированное проектирование изделий</t>
  </si>
  <si>
    <t>Разработка планировочных чертежей</t>
  </si>
  <si>
    <t>ПП.01.01</t>
  </si>
  <si>
    <t>Практика по профилю специальности</t>
  </si>
  <si>
    <t>ПМ.01.ЭК</t>
  </si>
  <si>
    <t>Экзамен квалификационный</t>
  </si>
  <si>
    <t>Участие в организации производственной деятельности в рамках структурного подразделения деревообрабатывающего производства</t>
  </si>
  <si>
    <t>Управление структурным подразделением</t>
  </si>
  <si>
    <t>Анализ производственно-хозяйственной деятельности структурного подразделения</t>
  </si>
  <si>
    <t>Управление качеством продукции</t>
  </si>
  <si>
    <t>ПП.02.01</t>
  </si>
  <si>
    <t>Организация производственной деятельности</t>
  </si>
  <si>
    <t>ПМ.02.ЭК</t>
  </si>
  <si>
    <t>Выполнение работ по одной или нескольким профессиям рабочих, должностям служащих</t>
  </si>
  <si>
    <t>Технология работ на деревообрабатывающем оборудовании</t>
  </si>
  <si>
    <t>Приемы безопасной работы на деревообрабатывающих станках</t>
  </si>
  <si>
    <t>ПП.03.01</t>
  </si>
  <si>
    <t>ПМ.03.ЭК</t>
  </si>
  <si>
    <t>Э, ДЗ</t>
  </si>
  <si>
    <t xml:space="preserve">Э (кв) </t>
  </si>
  <si>
    <t>контрольных работ</t>
  </si>
  <si>
    <t>режущего инструмента деревообрабатывающего производства;</t>
  </si>
  <si>
    <t>технологического оборудования деревообрабатывающего производства.</t>
  </si>
  <si>
    <r>
      <t xml:space="preserve">35.02.03 </t>
    </r>
    <r>
      <rPr>
        <i/>
        <sz val="12"/>
        <rFont val="Times New Roman"/>
        <family val="1"/>
      </rPr>
      <t>Технология деревообработки</t>
    </r>
  </si>
  <si>
    <t>социально-экономических дисциплин</t>
  </si>
  <si>
    <t>иностранных языков</t>
  </si>
  <si>
    <t>математики</t>
  </si>
  <si>
    <t>информатики</t>
  </si>
  <si>
    <t>автоматизированных информационных систем</t>
  </si>
  <si>
    <t>инженерной графики</t>
  </si>
  <si>
    <t>метрологии, стандартизации и материаловедения</t>
  </si>
  <si>
    <t>правового обеспечения профессиональной деятельности</t>
  </si>
  <si>
    <t>экономики организации</t>
  </si>
  <si>
    <t>гидротермической обработки и консервирования древесины</t>
  </si>
  <si>
    <t>технической механики</t>
  </si>
  <si>
    <t>древесиноведения и материаловедения</t>
  </si>
  <si>
    <t xml:space="preserve">электротехники и электроники </t>
  </si>
  <si>
    <t>лесопильного производства</t>
  </si>
  <si>
    <t>мебельного и столярно-строительного производства</t>
  </si>
  <si>
    <t>фанерного, плитного и других деревообрабатывающих производств</t>
  </si>
  <si>
    <t>электротехники, электроники и автоматизации</t>
  </si>
  <si>
    <t>информационных технологий в профессиональной деятельности</t>
  </si>
  <si>
    <t>Мастерские</t>
  </si>
  <si>
    <t>деревообработки</t>
  </si>
  <si>
    <t>Практикоориентированность</t>
  </si>
  <si>
    <t>ДЗ, ДЗ, Э, ДЗ</t>
  </si>
  <si>
    <t>ДЗ, ДЗ</t>
  </si>
  <si>
    <t>ПП.02.02</t>
  </si>
  <si>
    <t>ПП.01.02</t>
  </si>
  <si>
    <t>ПП.01.03</t>
  </si>
  <si>
    <t>ПП.01.04</t>
  </si>
  <si>
    <t>ПП.01.05</t>
  </si>
  <si>
    <t>(дуальное обучение)</t>
  </si>
  <si>
    <t>Изготовление товаров народного потребления</t>
  </si>
  <si>
    <t>ПП.01.07</t>
  </si>
  <si>
    <t xml:space="preserve">Русский язык </t>
  </si>
  <si>
    <t>Литература</t>
  </si>
  <si>
    <t>ПП.03.02</t>
  </si>
  <si>
    <t>___________________________ /Л.Л. Медведева</t>
  </si>
  <si>
    <t>Директор</t>
  </si>
  <si>
    <t>УП.03.01</t>
  </si>
  <si>
    <t>ПП.01.06</t>
  </si>
  <si>
    <t>1. Выпускная квалификационная работа в форме дипломного проекта</t>
  </si>
  <si>
    <t>2. Демонстрационный экзамен</t>
  </si>
  <si>
    <t>Государственная (итоговая) аттестация - 18.05-28.06</t>
  </si>
  <si>
    <t xml:space="preserve">___________________________ / </t>
  </si>
  <si>
    <t>ФК</t>
  </si>
  <si>
    <t>Россия - моя история</t>
  </si>
  <si>
    <t>Обществознание</t>
  </si>
  <si>
    <t>География</t>
  </si>
  <si>
    <t>Биология</t>
  </si>
  <si>
    <t>Химия</t>
  </si>
  <si>
    <t>ОД.ДБ 09</t>
  </si>
  <si>
    <t>ОД.ДБ 10</t>
  </si>
  <si>
    <t>ОД.ДБ 07</t>
  </si>
  <si>
    <t>Индивидуальный проект</t>
  </si>
  <si>
    <t>"_____" ___________________ 2023 г.</t>
  </si>
  <si>
    <t>"_____" _________________ 2023 г.</t>
  </si>
  <si>
    <t xml:space="preserve">_________________ </t>
  </si>
  <si>
    <t>АО "Плайтерра"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</si>
</sst>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8"/>
      <color indexed="8"/>
      <name val="Tahoma"/>
      <family val="2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wrapText="1"/>
    </xf>
    <xf numFmtId="1" fontId="11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>
      <alignment horizontal="center" wrapText="1"/>
    </xf>
    <xf numFmtId="1" fontId="10" fillId="34" borderId="10" xfId="0" applyNumberFormat="1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" fontId="11" fillId="33" borderId="10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1" fontId="10" fillId="34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 applyProtection="1">
      <alignment horizontal="center" wrapText="1"/>
      <protection locked="0"/>
    </xf>
    <xf numFmtId="0" fontId="12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1" fontId="11" fillId="35" borderId="10" xfId="0" applyNumberFormat="1" applyFont="1" applyFill="1" applyBorder="1" applyAlignment="1">
      <alignment horizontal="center" wrapText="1"/>
    </xf>
    <xf numFmtId="0" fontId="9" fillId="34" borderId="11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" fontId="11" fillId="0" borderId="0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8" fillId="0" borderId="13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wrapText="1"/>
    </xf>
    <xf numFmtId="0" fontId="20" fillId="0" borderId="0" xfId="53">
      <alignment/>
      <protection/>
    </xf>
    <xf numFmtId="0" fontId="20" fillId="0" borderId="10" xfId="53" applyNumberFormat="1" applyFont="1" applyBorder="1" applyAlignment="1" applyProtection="1">
      <alignment horizontal="center" vertical="center"/>
      <protection locked="0"/>
    </xf>
    <xf numFmtId="0" fontId="20" fillId="0" borderId="10" xfId="53" applyNumberFormat="1" applyFont="1" applyBorder="1" applyAlignment="1" applyProtection="1">
      <alignment horizontal="center" vertical="center" textRotation="90"/>
      <protection locked="0"/>
    </xf>
    <xf numFmtId="0" fontId="20" fillId="0" borderId="10" xfId="53" applyNumberFormat="1" applyFont="1" applyBorder="1" applyAlignment="1" applyProtection="1">
      <alignment horizontal="left" vertical="center" textRotation="90"/>
      <protection locked="0"/>
    </xf>
    <xf numFmtId="0" fontId="20" fillId="36" borderId="10" xfId="53" applyNumberFormat="1" applyFont="1" applyFill="1" applyBorder="1" applyAlignment="1" applyProtection="1">
      <alignment horizontal="center" vertical="center"/>
      <protection locked="0"/>
    </xf>
    <xf numFmtId="0" fontId="20" fillId="36" borderId="10" xfId="53" applyNumberFormat="1" applyFont="1" applyFill="1" applyBorder="1" applyAlignment="1" applyProtection="1">
      <alignment horizontal="left" vertical="center"/>
      <protection locked="0"/>
    </xf>
    <xf numFmtId="0" fontId="20" fillId="0" borderId="0" xfId="53" applyFont="1" applyAlignment="1" applyProtection="1">
      <alignment horizontal="center" vertical="center"/>
      <protection locked="0"/>
    </xf>
    <xf numFmtId="0" fontId="20" fillId="0" borderId="0" xfId="53" applyFont="1" applyAlignment="1" applyProtection="1">
      <alignment horizontal="left" vertical="center"/>
      <protection locked="0"/>
    </xf>
    <xf numFmtId="0" fontId="20" fillId="0" borderId="0" xfId="53" applyFont="1" applyAlignment="1" applyProtection="1">
      <alignment horizontal="left" vertical="top" wrapText="1"/>
      <protection locked="0"/>
    </xf>
    <xf numFmtId="0" fontId="26" fillId="0" borderId="10" xfId="53" applyNumberFormat="1" applyFont="1" applyBorder="1" applyAlignment="1" applyProtection="1">
      <alignment horizontal="center" vertical="center"/>
      <protection locked="0"/>
    </xf>
    <xf numFmtId="0" fontId="27" fillId="0" borderId="10" xfId="53" applyNumberFormat="1" applyFont="1" applyBorder="1" applyAlignment="1" applyProtection="1">
      <alignment horizontal="center" vertical="center"/>
      <protection locked="0"/>
    </xf>
    <xf numFmtId="0" fontId="22" fillId="0" borderId="10" xfId="53" applyNumberFormat="1" applyFont="1" applyBorder="1" applyAlignment="1" applyProtection="1">
      <alignment horizontal="center" vertical="center"/>
      <protection locked="0"/>
    </xf>
    <xf numFmtId="0" fontId="22" fillId="36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top" wrapText="1"/>
    </xf>
    <xf numFmtId="0" fontId="28" fillId="36" borderId="10" xfId="53" applyNumberFormat="1" applyFont="1" applyFill="1" applyBorder="1" applyAlignment="1" applyProtection="1">
      <alignment horizontal="center" vertical="center"/>
      <protection locked="0"/>
    </xf>
    <xf numFmtId="0" fontId="28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3" applyNumberFormat="1" applyFont="1" applyFill="1" applyBorder="1" applyAlignment="1">
      <alignment horizontal="left" vertical="center" wrapText="1"/>
      <protection/>
    </xf>
    <xf numFmtId="0" fontId="28" fillId="0" borderId="10" xfId="53" applyNumberFormat="1" applyFont="1" applyFill="1" applyBorder="1" applyAlignment="1" applyProtection="1">
      <alignment horizontal="center" vertical="center"/>
      <protection locked="0"/>
    </xf>
    <xf numFmtId="0" fontId="28" fillId="37" borderId="14" xfId="53" applyNumberFormat="1" applyFont="1" applyFill="1" applyBorder="1" applyAlignment="1" applyProtection="1">
      <alignment horizontal="center" vertical="center"/>
      <protection locked="0"/>
    </xf>
    <xf numFmtId="0" fontId="28" fillId="37" borderId="14" xfId="53" applyNumberFormat="1" applyFont="1" applyFill="1" applyBorder="1" applyAlignment="1" applyProtection="1">
      <alignment horizontal="left" vertical="center" wrapText="1"/>
      <protection locked="0"/>
    </xf>
    <xf numFmtId="0" fontId="28" fillId="36" borderId="10" xfId="53" applyNumberFormat="1" applyFont="1" applyFill="1" applyBorder="1" applyAlignment="1">
      <alignment horizontal="center" vertical="center"/>
      <protection/>
    </xf>
    <xf numFmtId="0" fontId="28" fillId="0" borderId="10" xfId="53" applyNumberFormat="1" applyFont="1" applyBorder="1" applyAlignment="1">
      <alignment horizontal="center" vertical="center"/>
      <protection/>
    </xf>
    <xf numFmtId="0" fontId="28" fillId="38" borderId="15" xfId="53" applyNumberFormat="1" applyFont="1" applyFill="1" applyBorder="1" applyAlignment="1">
      <alignment horizontal="left" vertical="center"/>
      <protection/>
    </xf>
    <xf numFmtId="0" fontId="11" fillId="35" borderId="10" xfId="0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Alignment="1">
      <alignment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20" fillId="0" borderId="0" xfId="53" applyFont="1" applyAlignment="1" applyProtection="1">
      <alignment vertical="top" wrapText="1"/>
      <protection locked="0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center" wrapText="1"/>
    </xf>
    <xf numFmtId="0" fontId="20" fillId="0" borderId="10" xfId="53" applyNumberFormat="1" applyFont="1" applyFill="1" applyBorder="1" applyAlignment="1" applyProtection="1">
      <alignment horizontal="center" vertical="center"/>
      <protection locked="0"/>
    </xf>
    <xf numFmtId="0" fontId="22" fillId="0" borderId="10" xfId="53" applyNumberFormat="1" applyFont="1" applyFill="1" applyBorder="1" applyAlignment="1" applyProtection="1">
      <alignment horizontal="center" vertical="center"/>
      <protection locked="0"/>
    </xf>
    <xf numFmtId="0" fontId="23" fillId="0" borderId="10" xfId="53" applyNumberFormat="1" applyFont="1" applyFill="1" applyBorder="1" applyAlignment="1" applyProtection="1">
      <alignment horizontal="center" vertical="center"/>
      <protection locked="0"/>
    </xf>
    <xf numFmtId="0" fontId="24" fillId="0" borderId="10" xfId="5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1" fontId="8" fillId="34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 applyProtection="1">
      <alignment horizontal="center" wrapText="1"/>
      <protection locked="0"/>
    </xf>
    <xf numFmtId="1" fontId="6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11" fillId="0" borderId="10" xfId="0" applyNumberFormat="1" applyFont="1" applyBorder="1" applyAlignment="1">
      <alignment wrapText="1"/>
    </xf>
    <xf numFmtId="1" fontId="8" fillId="33" borderId="1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" fontId="11" fillId="0" borderId="11" xfId="0" applyNumberFormat="1" applyFont="1" applyBorder="1" applyAlignment="1">
      <alignment horizontal="left" wrapText="1"/>
    </xf>
    <xf numFmtId="1" fontId="11" fillId="0" borderId="17" xfId="0" applyNumberFormat="1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1" fontId="10" fillId="0" borderId="23" xfId="0" applyNumberFormat="1" applyFont="1" applyBorder="1" applyAlignment="1">
      <alignment horizontal="center" textRotation="90" wrapText="1"/>
    </xf>
    <xf numFmtId="1" fontId="10" fillId="0" borderId="13" xfId="0" applyNumberFormat="1" applyFont="1" applyBorder="1" applyAlignment="1">
      <alignment horizontal="center" textRotation="90" wrapText="1"/>
    </xf>
    <xf numFmtId="1" fontId="10" fillId="0" borderId="29" xfId="0" applyNumberFormat="1" applyFont="1" applyBorder="1" applyAlignment="1">
      <alignment horizontal="center" textRotation="90" wrapText="1"/>
    </xf>
    <xf numFmtId="0" fontId="20" fillId="0" borderId="24" xfId="53" applyFont="1" applyBorder="1" applyAlignment="1" applyProtection="1">
      <alignment horizontal="left" vertical="top" wrapText="1"/>
      <protection locked="0"/>
    </xf>
    <xf numFmtId="0" fontId="20" fillId="0" borderId="0" xfId="53" applyFont="1" applyBorder="1" applyAlignment="1" applyProtection="1">
      <alignment horizontal="left" vertical="top" wrapText="1"/>
      <protection locked="0"/>
    </xf>
    <xf numFmtId="0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22" fillId="0" borderId="17" xfId="53" applyNumberFormat="1" applyFont="1" applyFill="1" applyBorder="1" applyAlignment="1" applyProtection="1">
      <alignment horizontal="center" vertical="center"/>
      <protection locked="0"/>
    </xf>
    <xf numFmtId="0" fontId="22" fillId="0" borderId="16" xfId="53" applyNumberFormat="1" applyFont="1" applyFill="1" applyBorder="1" applyAlignment="1" applyProtection="1">
      <alignment horizontal="center" vertical="center"/>
      <protection locked="0"/>
    </xf>
    <xf numFmtId="0" fontId="20" fillId="0" borderId="1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22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10" xfId="53" applyNumberFormat="1" applyFont="1" applyFill="1" applyBorder="1" applyAlignment="1" applyProtection="1">
      <alignment horizontal="center" vertical="center"/>
      <protection locked="0"/>
    </xf>
    <xf numFmtId="0" fontId="27" fillId="0" borderId="10" xfId="53" applyNumberFormat="1" applyFont="1" applyBorder="1" applyAlignment="1" applyProtection="1">
      <alignment horizontal="center" vertical="center"/>
      <protection locked="0"/>
    </xf>
    <xf numFmtId="0" fontId="20" fillId="0" borderId="10" xfId="53" applyNumberFormat="1" applyFont="1" applyBorder="1" applyAlignment="1" applyProtection="1">
      <alignment horizontal="center" vertical="center" wrapText="1"/>
      <protection locked="0"/>
    </xf>
    <xf numFmtId="0" fontId="27" fillId="0" borderId="10" xfId="53" applyNumberFormat="1" applyFont="1" applyBorder="1" applyAlignment="1" applyProtection="1">
      <alignment horizontal="center" vertical="center" wrapText="1"/>
      <protection locked="0"/>
    </xf>
    <xf numFmtId="0" fontId="21" fillId="0" borderId="0" xfId="53" applyFont="1" applyAlignment="1" applyProtection="1">
      <alignment horizontal="left" vertical="top"/>
      <protection locked="0"/>
    </xf>
    <xf numFmtId="0" fontId="20" fillId="0" borderId="10" xfId="53" applyNumberFormat="1" applyFont="1" applyBorder="1" applyAlignment="1" applyProtection="1">
      <alignment horizontal="center" vertical="center"/>
      <protection locked="0"/>
    </xf>
    <xf numFmtId="0" fontId="20" fillId="0" borderId="0" xfId="53" applyFont="1" applyAlignment="1" applyProtection="1">
      <alignment horizontal="left" vertical="center"/>
      <protection locked="0"/>
    </xf>
    <xf numFmtId="0" fontId="20" fillId="0" borderId="0" xfId="53" applyFont="1" applyAlignment="1" applyProtection="1">
      <alignment horizontal="left" vertical="top" wrapText="1"/>
      <protection locked="0"/>
    </xf>
    <xf numFmtId="0" fontId="20" fillId="0" borderId="23" xfId="53" applyNumberFormat="1" applyFont="1" applyBorder="1" applyAlignment="1" applyProtection="1">
      <alignment horizontal="center" vertical="center" textRotation="90"/>
      <protection locked="0"/>
    </xf>
    <xf numFmtId="0" fontId="20" fillId="0" borderId="29" xfId="53" applyNumberFormat="1" applyFont="1" applyBorder="1" applyAlignment="1" applyProtection="1">
      <alignment horizontal="center" vertical="center" textRotation="90"/>
      <protection locked="0"/>
    </xf>
    <xf numFmtId="0" fontId="25" fillId="0" borderId="0" xfId="53" applyFont="1" applyAlignment="1" applyProtection="1">
      <alignment horizontal="left" vertical="top"/>
      <protection locked="0"/>
    </xf>
    <xf numFmtId="0" fontId="21" fillId="0" borderId="0" xfId="53" applyFont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7" sqref="F7"/>
    </sheetView>
  </sheetViews>
  <sheetFormatPr defaultColWidth="9.00390625" defaultRowHeight="12.75"/>
  <cols>
    <col min="5" max="5" width="12.50390625" style="0" customWidth="1"/>
    <col min="9" max="9" width="15.75390625" style="0" customWidth="1"/>
    <col min="14" max="14" width="14.75390625" style="0" customWidth="1"/>
  </cols>
  <sheetData>
    <row r="1" spans="1:14" ht="15">
      <c r="A1" s="102" t="s">
        <v>129</v>
      </c>
      <c r="B1" s="102"/>
      <c r="C1" s="102"/>
      <c r="D1" s="21"/>
      <c r="E1" s="21"/>
      <c r="F1" s="102" t="s">
        <v>79</v>
      </c>
      <c r="G1" s="102"/>
      <c r="H1" s="102"/>
      <c r="I1" s="89"/>
      <c r="J1" s="102" t="s">
        <v>79</v>
      </c>
      <c r="K1" s="102"/>
      <c r="L1" s="102"/>
      <c r="M1" s="21"/>
      <c r="N1" s="21"/>
    </row>
    <row r="2" spans="1:14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02" t="s">
        <v>357</v>
      </c>
      <c r="B3" s="102"/>
      <c r="C3" s="102"/>
      <c r="D3" s="21"/>
      <c r="E3" s="21"/>
      <c r="F3" s="102"/>
      <c r="G3" s="102"/>
      <c r="H3" s="102"/>
      <c r="I3" s="102"/>
      <c r="J3" s="102" t="s">
        <v>130</v>
      </c>
      <c r="K3" s="102"/>
      <c r="L3" s="102"/>
      <c r="M3" s="102"/>
      <c r="N3" s="102"/>
    </row>
    <row r="4" spans="1:14" ht="15">
      <c r="A4" s="102" t="s">
        <v>142</v>
      </c>
      <c r="B4" s="102"/>
      <c r="C4" s="102"/>
      <c r="D4" s="21"/>
      <c r="E4" s="21"/>
      <c r="F4" s="102" t="s">
        <v>377</v>
      </c>
      <c r="G4" s="102"/>
      <c r="H4" s="102"/>
      <c r="I4" s="102"/>
      <c r="J4" s="102" t="s">
        <v>81</v>
      </c>
      <c r="K4" s="102"/>
      <c r="L4" s="102"/>
      <c r="M4" s="21"/>
      <c r="N4" s="21"/>
    </row>
    <row r="5" spans="1:14" ht="15">
      <c r="A5" s="21" t="s">
        <v>131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">
      <c r="A6" s="102" t="s">
        <v>356</v>
      </c>
      <c r="B6" s="102"/>
      <c r="C6" s="102"/>
      <c r="D6" s="102"/>
      <c r="E6" s="102"/>
      <c r="F6" s="102" t="s">
        <v>376</v>
      </c>
      <c r="G6" s="102"/>
      <c r="H6" s="102"/>
      <c r="I6" s="102"/>
      <c r="J6" s="102" t="s">
        <v>363</v>
      </c>
      <c r="K6" s="102"/>
      <c r="L6" s="102"/>
      <c r="M6" s="102"/>
      <c r="N6" s="102"/>
    </row>
    <row r="7" spans="1:14" ht="15">
      <c r="A7" s="21" t="s">
        <v>374</v>
      </c>
      <c r="B7" s="21"/>
      <c r="C7" s="21"/>
      <c r="D7" s="21"/>
      <c r="E7" s="21"/>
      <c r="F7" s="21" t="s">
        <v>375</v>
      </c>
      <c r="G7" s="21"/>
      <c r="H7" s="21"/>
      <c r="I7" s="21"/>
      <c r="J7" s="21" t="s">
        <v>374</v>
      </c>
      <c r="K7" s="21"/>
      <c r="L7" s="21"/>
      <c r="M7" s="21"/>
      <c r="N7" s="21"/>
    </row>
    <row r="8" spans="1:14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">
      <c r="A12" s="103" t="s">
        <v>132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>
      <c r="A14" s="101" t="s">
        <v>133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5">
      <c r="A15" s="101" t="s">
        <v>143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5">
      <c r="A16" s="101" t="s">
        <v>134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5">
      <c r="A17" s="101" t="s">
        <v>135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5">
      <c r="A18" s="101" t="s">
        <v>321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5">
      <c r="A19" s="101" t="s">
        <v>139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5">
      <c r="A20" s="101" t="s">
        <v>350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1"/>
      <c r="B23" s="21"/>
      <c r="C23" s="21"/>
      <c r="D23" s="21"/>
      <c r="E23" s="21"/>
      <c r="F23" s="21"/>
      <c r="G23" s="21"/>
      <c r="H23" s="21"/>
      <c r="I23" s="21"/>
      <c r="J23" s="102" t="s">
        <v>144</v>
      </c>
      <c r="K23" s="102"/>
      <c r="L23" s="102"/>
      <c r="M23" s="102"/>
      <c r="N23" s="102"/>
    </row>
    <row r="24" spans="1:14" ht="15">
      <c r="A24" s="21"/>
      <c r="B24" s="21"/>
      <c r="C24" s="21"/>
      <c r="D24" s="21"/>
      <c r="E24" s="21"/>
      <c r="F24" s="21"/>
      <c r="G24" s="21"/>
      <c r="H24" s="21"/>
      <c r="I24" s="21"/>
      <c r="J24" s="102" t="s">
        <v>136</v>
      </c>
      <c r="K24" s="102"/>
      <c r="L24" s="102"/>
      <c r="M24" s="102"/>
      <c r="N24" s="102"/>
    </row>
    <row r="25" spans="1:14" ht="15">
      <c r="A25" s="21"/>
      <c r="B25" s="21"/>
      <c r="C25" s="21"/>
      <c r="D25" s="21"/>
      <c r="E25" s="21"/>
      <c r="F25" s="21"/>
      <c r="G25" s="21"/>
      <c r="H25" s="21"/>
      <c r="I25" s="21"/>
      <c r="J25" s="102" t="s">
        <v>137</v>
      </c>
      <c r="K25" s="102"/>
      <c r="L25" s="102"/>
      <c r="M25" s="102"/>
      <c r="N25" s="102"/>
    </row>
    <row r="26" spans="1:14" ht="15">
      <c r="A26" s="21"/>
      <c r="B26" s="21"/>
      <c r="C26" s="21"/>
      <c r="D26" s="21"/>
      <c r="E26" s="21"/>
      <c r="F26" s="21"/>
      <c r="G26" s="21"/>
      <c r="H26" s="21"/>
      <c r="I26" s="21"/>
      <c r="J26" s="102" t="s">
        <v>138</v>
      </c>
      <c r="K26" s="102"/>
      <c r="L26" s="102"/>
      <c r="M26" s="102"/>
      <c r="N26" s="102"/>
    </row>
    <row r="27" spans="1:14" ht="15">
      <c r="A27" s="21"/>
      <c r="B27" s="21"/>
      <c r="C27" s="21"/>
      <c r="D27" s="21"/>
      <c r="E27" s="21"/>
      <c r="F27" s="21"/>
      <c r="G27" s="21"/>
      <c r="H27" s="21"/>
      <c r="I27" s="21"/>
      <c r="J27" s="102"/>
      <c r="K27" s="102"/>
      <c r="L27" s="102"/>
      <c r="M27" s="102"/>
      <c r="N27" s="102"/>
    </row>
    <row r="28" spans="1:14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</sheetData>
  <sheetProtection/>
  <mergeCells count="25">
    <mergeCell ref="A1:C1"/>
    <mergeCell ref="J1:L1"/>
    <mergeCell ref="A3:C3"/>
    <mergeCell ref="J3:N3"/>
    <mergeCell ref="F1:H1"/>
    <mergeCell ref="F3:I3"/>
    <mergeCell ref="A15:N15"/>
    <mergeCell ref="A4:C4"/>
    <mergeCell ref="J4:L4"/>
    <mergeCell ref="A12:N12"/>
    <mergeCell ref="A14:N14"/>
    <mergeCell ref="F4:I4"/>
    <mergeCell ref="F6:I6"/>
    <mergeCell ref="A6:E6"/>
    <mergeCell ref="J6:N6"/>
    <mergeCell ref="A16:N16"/>
    <mergeCell ref="A17:N17"/>
    <mergeCell ref="A18:N18"/>
    <mergeCell ref="J27:N27"/>
    <mergeCell ref="J23:N23"/>
    <mergeCell ref="J24:N24"/>
    <mergeCell ref="J25:N25"/>
    <mergeCell ref="J26:N26"/>
    <mergeCell ref="A20:N20"/>
    <mergeCell ref="A19:N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97"/>
  <sheetViews>
    <sheetView showGridLines="0" showZeros="0" tabSelected="1" view="pageBreakPreview" zoomScaleSheetLayoutView="100" zoomScalePageLayoutView="0" workbookViewId="0" topLeftCell="A1">
      <selection activeCell="D13" sqref="D13"/>
    </sheetView>
  </sheetViews>
  <sheetFormatPr defaultColWidth="9.125" defaultRowHeight="12.75"/>
  <cols>
    <col min="1" max="1" width="10.125" style="1" customWidth="1"/>
    <col min="2" max="2" width="35.875" style="1" customWidth="1"/>
    <col min="3" max="3" width="9.875" style="3" customWidth="1"/>
    <col min="4" max="4" width="7.125" style="1" customWidth="1"/>
    <col min="5" max="5" width="6.875" style="1" customWidth="1"/>
    <col min="6" max="6" width="5.25390625" style="1" customWidth="1"/>
    <col min="7" max="7" width="6.00390625" style="1" customWidth="1"/>
    <col min="8" max="8" width="17.50390625" style="1" customWidth="1"/>
    <col min="9" max="10" width="5.50390625" style="1" customWidth="1"/>
    <col min="11" max="11" width="5.25390625" style="1" customWidth="1"/>
    <col min="12" max="12" width="5.50390625" style="1" customWidth="1"/>
    <col min="13" max="14" width="5.25390625" style="1" customWidth="1"/>
    <col min="15" max="16" width="5.50390625" style="1" customWidth="1"/>
    <col min="17" max="16384" width="9.125" style="1" customWidth="1"/>
  </cols>
  <sheetData>
    <row r="2" spans="1:16" ht="18.75" customHeight="1">
      <c r="A2" s="4"/>
      <c r="B2" s="122" t="s">
        <v>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0.5">
      <c r="A3" s="22"/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1.25" customHeight="1">
      <c r="A4" s="133" t="s">
        <v>94</v>
      </c>
      <c r="B4" s="133" t="s">
        <v>95</v>
      </c>
      <c r="C4" s="123" t="s">
        <v>96</v>
      </c>
      <c r="D4" s="125" t="s">
        <v>97</v>
      </c>
      <c r="E4" s="126"/>
      <c r="F4" s="126"/>
      <c r="G4" s="126"/>
      <c r="H4" s="127"/>
      <c r="I4" s="125" t="s">
        <v>98</v>
      </c>
      <c r="J4" s="129"/>
      <c r="K4" s="129"/>
      <c r="L4" s="129"/>
      <c r="M4" s="129"/>
      <c r="N4" s="129"/>
      <c r="O4" s="129"/>
      <c r="P4" s="130"/>
    </row>
    <row r="5" spans="1:16" ht="11.25" customHeight="1">
      <c r="A5" s="134"/>
      <c r="B5" s="134"/>
      <c r="C5" s="124"/>
      <c r="D5" s="123" t="s">
        <v>99</v>
      </c>
      <c r="E5" s="123" t="s">
        <v>100</v>
      </c>
      <c r="F5" s="125" t="s">
        <v>101</v>
      </c>
      <c r="G5" s="126"/>
      <c r="H5" s="127"/>
      <c r="I5" s="128" t="s">
        <v>20</v>
      </c>
      <c r="J5" s="128"/>
      <c r="K5" s="128" t="s">
        <v>21</v>
      </c>
      <c r="L5" s="128"/>
      <c r="M5" s="128" t="s">
        <v>22</v>
      </c>
      <c r="N5" s="128"/>
      <c r="O5" s="128" t="s">
        <v>23</v>
      </c>
      <c r="P5" s="128"/>
    </row>
    <row r="6" spans="1:16" ht="11.25" customHeight="1">
      <c r="A6" s="134"/>
      <c r="B6" s="134"/>
      <c r="C6" s="124"/>
      <c r="D6" s="124"/>
      <c r="E6" s="124"/>
      <c r="F6" s="123" t="s">
        <v>102</v>
      </c>
      <c r="G6" s="126" t="s">
        <v>103</v>
      </c>
      <c r="H6" s="127"/>
      <c r="I6" s="128"/>
      <c r="J6" s="128"/>
      <c r="K6" s="128"/>
      <c r="L6" s="128"/>
      <c r="M6" s="128"/>
      <c r="N6" s="128"/>
      <c r="O6" s="128"/>
      <c r="P6" s="128"/>
    </row>
    <row r="7" spans="1:16" ht="11.25" customHeight="1">
      <c r="A7" s="134"/>
      <c r="B7" s="134"/>
      <c r="C7" s="124"/>
      <c r="D7" s="124"/>
      <c r="E7" s="124"/>
      <c r="F7" s="124"/>
      <c r="G7" s="123" t="s">
        <v>104</v>
      </c>
      <c r="H7" s="123" t="s">
        <v>105</v>
      </c>
      <c r="I7" s="6" t="s">
        <v>106</v>
      </c>
      <c r="J7" s="6" t="s">
        <v>107</v>
      </c>
      <c r="K7" s="6" t="s">
        <v>108</v>
      </c>
      <c r="L7" s="6" t="s">
        <v>109</v>
      </c>
      <c r="M7" s="6" t="s">
        <v>110</v>
      </c>
      <c r="N7" s="6" t="s">
        <v>111</v>
      </c>
      <c r="O7" s="6" t="s">
        <v>112</v>
      </c>
      <c r="P7" s="6" t="s">
        <v>113</v>
      </c>
    </row>
    <row r="8" spans="1:16" ht="60.75" customHeight="1">
      <c r="A8" s="134"/>
      <c r="B8" s="134"/>
      <c r="C8" s="124"/>
      <c r="D8" s="124"/>
      <c r="E8" s="124"/>
      <c r="F8" s="124"/>
      <c r="G8" s="124"/>
      <c r="H8" s="124"/>
      <c r="I8" s="67">
        <v>16.5</v>
      </c>
      <c r="J8" s="67">
        <v>22.5</v>
      </c>
      <c r="K8" s="67">
        <v>16</v>
      </c>
      <c r="L8" s="67">
        <v>16</v>
      </c>
      <c r="M8" s="67">
        <v>7</v>
      </c>
      <c r="N8" s="67">
        <v>7</v>
      </c>
      <c r="O8" s="67">
        <v>6</v>
      </c>
      <c r="P8" s="67">
        <v>5</v>
      </c>
    </row>
    <row r="9" spans="1:16" ht="12.75" customHeight="1">
      <c r="A9" s="53"/>
      <c r="B9" s="53"/>
      <c r="C9" s="52"/>
      <c r="D9" s="52"/>
      <c r="E9" s="52"/>
      <c r="F9" s="52"/>
      <c r="G9" s="52"/>
      <c r="H9" s="52"/>
      <c r="I9" s="5" t="s">
        <v>267</v>
      </c>
      <c r="J9" s="5" t="s">
        <v>267</v>
      </c>
      <c r="K9" s="5" t="s">
        <v>267</v>
      </c>
      <c r="L9" s="5" t="s">
        <v>267</v>
      </c>
      <c r="M9" s="5" t="s">
        <v>267</v>
      </c>
      <c r="N9" s="5" t="s">
        <v>267</v>
      </c>
      <c r="O9" s="5" t="s">
        <v>267</v>
      </c>
      <c r="P9" s="5" t="s">
        <v>267</v>
      </c>
    </row>
    <row r="10" spans="1:17" s="3" customFormat="1" ht="10.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98"/>
    </row>
    <row r="11" spans="1:17" ht="10.5">
      <c r="A11" s="91" t="s">
        <v>10</v>
      </c>
      <c r="B11" s="92" t="s">
        <v>9</v>
      </c>
      <c r="C11" s="92">
        <v>39</v>
      </c>
      <c r="D11" s="93">
        <f aca="true" t="shared" si="0" ref="D11:P11">D12+D23</f>
        <v>1476</v>
      </c>
      <c r="E11" s="93">
        <f t="shared" si="0"/>
        <v>26</v>
      </c>
      <c r="F11" s="93">
        <f t="shared" si="0"/>
        <v>1418</v>
      </c>
      <c r="G11" s="93">
        <f t="shared" si="0"/>
        <v>217</v>
      </c>
      <c r="H11" s="93">
        <f t="shared" si="0"/>
        <v>0</v>
      </c>
      <c r="I11" s="93">
        <f t="shared" si="0"/>
        <v>612</v>
      </c>
      <c r="J11" s="93">
        <f t="shared" si="0"/>
        <v>864</v>
      </c>
      <c r="K11" s="93">
        <f t="shared" si="0"/>
        <v>0</v>
      </c>
      <c r="L11" s="93">
        <f t="shared" si="0"/>
        <v>0</v>
      </c>
      <c r="M11" s="93">
        <f t="shared" si="0"/>
        <v>0</v>
      </c>
      <c r="N11" s="93">
        <f t="shared" si="0"/>
        <v>0</v>
      </c>
      <c r="O11" s="93">
        <f t="shared" si="0"/>
        <v>0</v>
      </c>
      <c r="P11" s="93">
        <f t="shared" si="0"/>
        <v>0</v>
      </c>
      <c r="Q11" s="78"/>
    </row>
    <row r="12" spans="1:17" ht="10.5">
      <c r="A12" s="6" t="s">
        <v>33</v>
      </c>
      <c r="B12" s="94" t="s">
        <v>24</v>
      </c>
      <c r="C12" s="94"/>
      <c r="D12" s="95">
        <f>SUM(D13:D22)</f>
        <v>852</v>
      </c>
      <c r="E12" s="95">
        <f>SUM(E13:E22)</f>
        <v>20</v>
      </c>
      <c r="F12" s="95">
        <f>SUM(F13:F22)</f>
        <v>832</v>
      </c>
      <c r="G12" s="95">
        <f aca="true" t="shared" si="1" ref="G12:P12">SUM(G13:G22)</f>
        <v>0</v>
      </c>
      <c r="H12" s="95">
        <f t="shared" si="1"/>
        <v>0</v>
      </c>
      <c r="I12" s="100">
        <f t="shared" si="1"/>
        <v>384</v>
      </c>
      <c r="J12" s="100">
        <f t="shared" si="1"/>
        <v>468</v>
      </c>
      <c r="K12" s="95">
        <f t="shared" si="1"/>
        <v>0</v>
      </c>
      <c r="L12" s="95">
        <f t="shared" si="1"/>
        <v>0</v>
      </c>
      <c r="M12" s="95">
        <f t="shared" si="1"/>
        <v>0</v>
      </c>
      <c r="N12" s="95">
        <f t="shared" si="1"/>
        <v>0</v>
      </c>
      <c r="O12" s="95">
        <f t="shared" si="1"/>
        <v>0</v>
      </c>
      <c r="P12" s="95">
        <f t="shared" si="1"/>
        <v>0</v>
      </c>
      <c r="Q12" s="78"/>
    </row>
    <row r="13" spans="1:16" ht="10.5">
      <c r="A13" s="6" t="s">
        <v>34</v>
      </c>
      <c r="B13" s="6" t="s">
        <v>353</v>
      </c>
      <c r="C13" s="5" t="s">
        <v>114</v>
      </c>
      <c r="D13" s="96">
        <f>E13+F13</f>
        <v>72</v>
      </c>
      <c r="E13" s="96">
        <v>2</v>
      </c>
      <c r="F13" s="5">
        <v>70</v>
      </c>
      <c r="G13" s="5"/>
      <c r="H13" s="6"/>
      <c r="I13" s="5">
        <v>32</v>
      </c>
      <c r="J13" s="24">
        <f>26+4+4+24/4</f>
        <v>40</v>
      </c>
      <c r="K13" s="5"/>
      <c r="L13" s="24"/>
      <c r="M13" s="24"/>
      <c r="N13" s="24"/>
      <c r="O13" s="24"/>
      <c r="P13" s="24"/>
    </row>
    <row r="14" spans="1:16" ht="10.5">
      <c r="A14" s="6" t="s">
        <v>35</v>
      </c>
      <c r="B14" s="6" t="s">
        <v>354</v>
      </c>
      <c r="C14" s="5" t="s">
        <v>115</v>
      </c>
      <c r="D14" s="96">
        <f aca="true" t="shared" si="2" ref="D14:D22">E14+F14</f>
        <v>108</v>
      </c>
      <c r="E14" s="96">
        <v>2</v>
      </c>
      <c r="F14" s="5">
        <v>106</v>
      </c>
      <c r="G14" s="5"/>
      <c r="H14" s="6"/>
      <c r="I14" s="5">
        <v>64</v>
      </c>
      <c r="J14" s="24">
        <f>42+2</f>
        <v>44</v>
      </c>
      <c r="K14" s="5"/>
      <c r="L14" s="24"/>
      <c r="M14" s="24"/>
      <c r="N14" s="24"/>
      <c r="O14" s="24"/>
      <c r="P14" s="24"/>
    </row>
    <row r="15" spans="1:16" ht="10.5">
      <c r="A15" s="6" t="s">
        <v>36</v>
      </c>
      <c r="B15" s="6" t="s">
        <v>1</v>
      </c>
      <c r="C15" s="5" t="s">
        <v>114</v>
      </c>
      <c r="D15" s="96">
        <f t="shared" si="2"/>
        <v>136</v>
      </c>
      <c r="E15" s="96">
        <v>2</v>
      </c>
      <c r="F15" s="5">
        <v>134</v>
      </c>
      <c r="G15" s="5"/>
      <c r="H15" s="6"/>
      <c r="I15" s="5">
        <f>52+6+24/4</f>
        <v>64</v>
      </c>
      <c r="J15" s="24">
        <f>70+2</f>
        <v>72</v>
      </c>
      <c r="K15" s="5"/>
      <c r="L15" s="24"/>
      <c r="M15" s="24"/>
      <c r="N15" s="24"/>
      <c r="O15" s="24"/>
      <c r="P15" s="24"/>
    </row>
    <row r="16" spans="1:16" ht="10.5">
      <c r="A16" s="6" t="s">
        <v>37</v>
      </c>
      <c r="B16" s="6" t="s">
        <v>366</v>
      </c>
      <c r="C16" s="5" t="s">
        <v>115</v>
      </c>
      <c r="D16" s="96">
        <f t="shared" si="2"/>
        <v>72</v>
      </c>
      <c r="E16" s="96">
        <v>2</v>
      </c>
      <c r="F16" s="5">
        <v>70</v>
      </c>
      <c r="G16" s="5"/>
      <c r="H16" s="6"/>
      <c r="I16" s="5">
        <v>32</v>
      </c>
      <c r="J16" s="24">
        <f>38+2</f>
        <v>40</v>
      </c>
      <c r="K16" s="5"/>
      <c r="L16" s="24"/>
      <c r="M16" s="24"/>
      <c r="N16" s="24"/>
      <c r="O16" s="24"/>
      <c r="P16" s="24"/>
    </row>
    <row r="17" spans="1:16" ht="12.75" customHeight="1">
      <c r="A17" s="6" t="s">
        <v>38</v>
      </c>
      <c r="B17" s="6" t="s">
        <v>367</v>
      </c>
      <c r="C17" s="5" t="s">
        <v>115</v>
      </c>
      <c r="D17" s="96">
        <f t="shared" si="2"/>
        <v>72</v>
      </c>
      <c r="E17" s="96">
        <v>2</v>
      </c>
      <c r="F17" s="5">
        <v>70</v>
      </c>
      <c r="G17" s="5"/>
      <c r="H17" s="6"/>
      <c r="I17" s="5">
        <v>32</v>
      </c>
      <c r="J17" s="24">
        <f>38+2</f>
        <v>40</v>
      </c>
      <c r="K17" s="24"/>
      <c r="L17" s="24"/>
      <c r="M17" s="24"/>
      <c r="N17" s="24"/>
      <c r="O17" s="24"/>
      <c r="P17" s="24"/>
    </row>
    <row r="18" spans="1:16" ht="10.5">
      <c r="A18" s="6" t="s">
        <v>39</v>
      </c>
      <c r="B18" s="6" t="s">
        <v>2</v>
      </c>
      <c r="C18" s="5" t="s">
        <v>115</v>
      </c>
      <c r="D18" s="96">
        <f t="shared" si="2"/>
        <v>72</v>
      </c>
      <c r="E18" s="96">
        <v>2</v>
      </c>
      <c r="F18" s="5">
        <v>70</v>
      </c>
      <c r="G18" s="5"/>
      <c r="H18" s="6"/>
      <c r="I18" s="5">
        <v>32</v>
      </c>
      <c r="J18" s="24">
        <f>38+2</f>
        <v>40</v>
      </c>
      <c r="K18" s="24"/>
      <c r="L18" s="24"/>
      <c r="M18" s="24"/>
      <c r="N18" s="24"/>
      <c r="O18" s="24"/>
      <c r="P18" s="24"/>
    </row>
    <row r="19" spans="1:16" ht="10.5">
      <c r="A19" s="6" t="s">
        <v>372</v>
      </c>
      <c r="B19" s="6" t="s">
        <v>11</v>
      </c>
      <c r="C19" s="5" t="s">
        <v>115</v>
      </c>
      <c r="D19" s="96">
        <f t="shared" si="2"/>
        <v>72</v>
      </c>
      <c r="E19" s="96">
        <v>2</v>
      </c>
      <c r="F19" s="5">
        <v>70</v>
      </c>
      <c r="G19" s="5"/>
      <c r="H19" s="6"/>
      <c r="I19" s="5">
        <v>32</v>
      </c>
      <c r="J19" s="24">
        <f>38+2</f>
        <v>40</v>
      </c>
      <c r="K19" s="24"/>
      <c r="L19" s="24"/>
      <c r="M19" s="6"/>
      <c r="N19" s="24"/>
      <c r="O19" s="24"/>
      <c r="P19" s="24"/>
    </row>
    <row r="20" spans="1:16" ht="10.5">
      <c r="A20" s="6" t="s">
        <v>40</v>
      </c>
      <c r="B20" s="6" t="s">
        <v>66</v>
      </c>
      <c r="C20" s="5" t="s">
        <v>115</v>
      </c>
      <c r="D20" s="96">
        <f t="shared" si="2"/>
        <v>68</v>
      </c>
      <c r="E20" s="96">
        <v>2</v>
      </c>
      <c r="F20" s="5">
        <v>66</v>
      </c>
      <c r="G20" s="5"/>
      <c r="H20" s="6"/>
      <c r="I20" s="5">
        <v>32</v>
      </c>
      <c r="J20" s="24">
        <f>34+2</f>
        <v>36</v>
      </c>
      <c r="K20" s="24"/>
      <c r="L20" s="24"/>
      <c r="M20" s="6"/>
      <c r="N20" s="24"/>
      <c r="O20" s="24"/>
      <c r="P20" s="24"/>
    </row>
    <row r="21" spans="1:16" ht="10.5">
      <c r="A21" s="6" t="s">
        <v>370</v>
      </c>
      <c r="B21" s="6" t="s">
        <v>67</v>
      </c>
      <c r="C21" s="5" t="s">
        <v>115</v>
      </c>
      <c r="D21" s="96">
        <f t="shared" si="2"/>
        <v>108</v>
      </c>
      <c r="E21" s="96">
        <v>2</v>
      </c>
      <c r="F21" s="5">
        <v>106</v>
      </c>
      <c r="G21" s="5"/>
      <c r="H21" s="6"/>
      <c r="I21" s="5">
        <v>32</v>
      </c>
      <c r="J21" s="24">
        <v>76</v>
      </c>
      <c r="K21" s="24"/>
      <c r="L21" s="24"/>
      <c r="M21" s="6"/>
      <c r="N21" s="24"/>
      <c r="O21" s="24"/>
      <c r="P21" s="24"/>
    </row>
    <row r="22" spans="1:16" ht="10.5">
      <c r="A22" s="6" t="s">
        <v>371</v>
      </c>
      <c r="B22" s="6" t="s">
        <v>369</v>
      </c>
      <c r="C22" s="5" t="s">
        <v>115</v>
      </c>
      <c r="D22" s="96">
        <f t="shared" si="2"/>
        <v>72</v>
      </c>
      <c r="E22" s="96">
        <v>2</v>
      </c>
      <c r="F22" s="5">
        <v>70</v>
      </c>
      <c r="G22" s="5"/>
      <c r="H22" s="6"/>
      <c r="I22" s="5">
        <v>32</v>
      </c>
      <c r="J22" s="24">
        <f>38+2</f>
        <v>40</v>
      </c>
      <c r="K22" s="24"/>
      <c r="L22" s="24"/>
      <c r="M22" s="6"/>
      <c r="N22" s="24"/>
      <c r="O22" s="24"/>
      <c r="P22" s="24"/>
    </row>
    <row r="23" spans="1:16" ht="10.5">
      <c r="A23" s="6" t="s">
        <v>41</v>
      </c>
      <c r="B23" s="94" t="s">
        <v>25</v>
      </c>
      <c r="C23" s="5"/>
      <c r="D23" s="96">
        <f>SUM(D24:D27)</f>
        <v>624</v>
      </c>
      <c r="E23" s="96">
        <f aca="true" t="shared" si="3" ref="D23:P23">SUM(E24:E26)</f>
        <v>6</v>
      </c>
      <c r="F23" s="96">
        <f>SUM(F24:F27)</f>
        <v>586</v>
      </c>
      <c r="G23" s="96">
        <f t="shared" si="3"/>
        <v>217</v>
      </c>
      <c r="H23" s="96">
        <f t="shared" si="3"/>
        <v>0</v>
      </c>
      <c r="I23" s="97">
        <f t="shared" si="3"/>
        <v>228</v>
      </c>
      <c r="J23" s="97">
        <f>SUM(J24:J27)</f>
        <v>396</v>
      </c>
      <c r="K23" s="96">
        <f t="shared" si="3"/>
        <v>0</v>
      </c>
      <c r="L23" s="96">
        <f t="shared" si="3"/>
        <v>0</v>
      </c>
      <c r="M23" s="96">
        <f t="shared" si="3"/>
        <v>0</v>
      </c>
      <c r="N23" s="96">
        <f t="shared" si="3"/>
        <v>0</v>
      </c>
      <c r="O23" s="96"/>
      <c r="P23" s="96">
        <f t="shared" si="3"/>
        <v>0</v>
      </c>
    </row>
    <row r="24" spans="1:16" ht="10.5">
      <c r="A24" s="6" t="s">
        <v>42</v>
      </c>
      <c r="B24" s="6" t="s">
        <v>5</v>
      </c>
      <c r="C24" s="5" t="s">
        <v>114</v>
      </c>
      <c r="D24" s="96">
        <f>E24+F24</f>
        <v>340</v>
      </c>
      <c r="E24" s="96">
        <v>2</v>
      </c>
      <c r="F24" s="5">
        <v>338</v>
      </c>
      <c r="G24" s="5">
        <v>78</v>
      </c>
      <c r="H24" s="6"/>
      <c r="I24" s="5">
        <v>100</v>
      </c>
      <c r="J24" s="24">
        <f>222+8+4+24/4</f>
        <v>240</v>
      </c>
      <c r="K24" s="24"/>
      <c r="L24" s="24"/>
      <c r="M24" s="24"/>
      <c r="N24" s="6"/>
      <c r="O24" s="24"/>
      <c r="P24" s="24"/>
    </row>
    <row r="25" spans="1:16" ht="10.5">
      <c r="A25" s="6" t="s">
        <v>43</v>
      </c>
      <c r="B25" s="6" t="s">
        <v>368</v>
      </c>
      <c r="C25" s="5" t="s">
        <v>114</v>
      </c>
      <c r="D25" s="96">
        <f>E25+F25</f>
        <v>144</v>
      </c>
      <c r="E25" s="96">
        <v>2</v>
      </c>
      <c r="F25" s="5">
        <v>142</v>
      </c>
      <c r="G25" s="5">
        <v>39</v>
      </c>
      <c r="H25" s="6"/>
      <c r="I25" s="5">
        <v>64</v>
      </c>
      <c r="J25" s="24">
        <f>70+4+24/4</f>
        <v>80</v>
      </c>
      <c r="K25" s="24"/>
      <c r="L25" s="24"/>
      <c r="M25" s="24"/>
      <c r="N25" s="24"/>
      <c r="O25" s="24"/>
      <c r="P25" s="24"/>
    </row>
    <row r="26" spans="1:16" ht="10.5">
      <c r="A26" s="6" t="s">
        <v>44</v>
      </c>
      <c r="B26" s="6" t="s">
        <v>141</v>
      </c>
      <c r="C26" s="5" t="s">
        <v>115</v>
      </c>
      <c r="D26" s="96">
        <f>E26+F26</f>
        <v>108</v>
      </c>
      <c r="E26" s="96">
        <v>2</v>
      </c>
      <c r="F26" s="5">
        <v>106</v>
      </c>
      <c r="G26" s="5">
        <v>100</v>
      </c>
      <c r="H26" s="6"/>
      <c r="I26" s="5">
        <v>64</v>
      </c>
      <c r="J26" s="24">
        <f>42+2</f>
        <v>44</v>
      </c>
      <c r="K26" s="24"/>
      <c r="L26" s="24"/>
      <c r="M26" s="24"/>
      <c r="N26" s="24"/>
      <c r="O26" s="24"/>
      <c r="P26" s="24"/>
    </row>
    <row r="27" spans="1:16" ht="10.5">
      <c r="A27" s="6"/>
      <c r="B27" s="6" t="s">
        <v>373</v>
      </c>
      <c r="C27" s="5"/>
      <c r="D27" s="96">
        <v>32</v>
      </c>
      <c r="E27" s="96">
        <v>32</v>
      </c>
      <c r="F27" s="5"/>
      <c r="G27" s="5"/>
      <c r="H27" s="6">
        <v>32</v>
      </c>
      <c r="I27" s="5"/>
      <c r="J27" s="24">
        <v>32</v>
      </c>
      <c r="K27" s="24"/>
      <c r="L27" s="24"/>
      <c r="M27" s="24"/>
      <c r="N27" s="24"/>
      <c r="O27" s="24"/>
      <c r="P27" s="24"/>
    </row>
    <row r="28" spans="1:16" ht="11.25">
      <c r="A28" s="28"/>
      <c r="B28" s="31"/>
      <c r="C28" s="10"/>
      <c r="D28" s="11"/>
      <c r="E28" s="11"/>
      <c r="F28" s="10"/>
      <c r="G28" s="10"/>
      <c r="H28" s="99"/>
      <c r="I28" s="32">
        <f>I11/17</f>
        <v>36</v>
      </c>
      <c r="J28" s="33">
        <f>J11/24</f>
        <v>36</v>
      </c>
      <c r="K28" s="30"/>
      <c r="L28" s="20"/>
      <c r="M28" s="20"/>
      <c r="N28" s="20"/>
      <c r="O28" s="20"/>
      <c r="P28" s="20"/>
    </row>
    <row r="29" spans="1:17" ht="16.5" customHeight="1">
      <c r="A29" s="34"/>
      <c r="B29" s="35" t="s">
        <v>62</v>
      </c>
      <c r="C29" s="25"/>
      <c r="D29" s="36">
        <f>D30+D35+D38</f>
        <v>4914.4</v>
      </c>
      <c r="E29" s="36">
        <f>E30+E35+E38</f>
        <v>1026.4</v>
      </c>
      <c r="F29" s="36">
        <f>F30+F35+F38</f>
        <v>2052</v>
      </c>
      <c r="G29" s="36">
        <f>G30+G35+G38</f>
        <v>1131</v>
      </c>
      <c r="H29" s="36">
        <f>H30+H35+H38</f>
        <v>0</v>
      </c>
      <c r="I29" s="36"/>
      <c r="J29" s="36"/>
      <c r="K29" s="36">
        <f aca="true" t="shared" si="4" ref="K29:P29">K30+K35+K38</f>
        <v>576</v>
      </c>
      <c r="L29" s="36">
        <f t="shared" si="4"/>
        <v>828</v>
      </c>
      <c r="M29" s="36">
        <f t="shared" si="4"/>
        <v>575</v>
      </c>
      <c r="N29" s="36">
        <f t="shared" si="4"/>
        <v>865</v>
      </c>
      <c r="O29" s="36">
        <f t="shared" si="4"/>
        <v>576</v>
      </c>
      <c r="P29" s="36">
        <f t="shared" si="4"/>
        <v>504</v>
      </c>
      <c r="Q29" s="78"/>
    </row>
    <row r="30" spans="1:17" ht="22.5">
      <c r="A30" s="28" t="s">
        <v>12</v>
      </c>
      <c r="B30" s="25" t="s">
        <v>27</v>
      </c>
      <c r="C30" s="25"/>
      <c r="D30" s="36">
        <f>D31+D32+D33+D34</f>
        <v>630.4</v>
      </c>
      <c r="E30" s="36">
        <f aca="true" t="shared" si="5" ref="E30:P30">E31+E32+E33+E34</f>
        <v>210.4</v>
      </c>
      <c r="F30" s="36">
        <f t="shared" si="5"/>
        <v>420</v>
      </c>
      <c r="G30" s="36">
        <f t="shared" si="5"/>
        <v>162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112</v>
      </c>
      <c r="L30" s="36">
        <f t="shared" si="5"/>
        <v>112</v>
      </c>
      <c r="M30" s="36">
        <f t="shared" si="5"/>
        <v>56</v>
      </c>
      <c r="N30" s="36">
        <f t="shared" si="5"/>
        <v>56</v>
      </c>
      <c r="O30" s="36">
        <f t="shared" si="5"/>
        <v>48</v>
      </c>
      <c r="P30" s="36">
        <f t="shared" si="5"/>
        <v>36</v>
      </c>
      <c r="Q30" s="78"/>
    </row>
    <row r="31" spans="1:16" ht="11.25">
      <c r="A31" s="68" t="s">
        <v>13</v>
      </c>
      <c r="B31" s="69" t="s">
        <v>4</v>
      </c>
      <c r="C31" s="10" t="s">
        <v>114</v>
      </c>
      <c r="D31" s="17">
        <f>F31*1.3</f>
        <v>62.400000000000006</v>
      </c>
      <c r="E31" s="17">
        <f>D31-F31</f>
        <v>14.400000000000006</v>
      </c>
      <c r="F31" s="10">
        <f>K31+L31+M31+N31+O31+P31</f>
        <v>48</v>
      </c>
      <c r="G31" s="10"/>
      <c r="H31" s="31"/>
      <c r="I31" s="10"/>
      <c r="J31" s="20"/>
      <c r="K31" s="20">
        <v>48</v>
      </c>
      <c r="L31" s="20"/>
      <c r="M31" s="20"/>
      <c r="N31" s="20"/>
      <c r="O31" s="20"/>
      <c r="P31" s="20"/>
    </row>
    <row r="32" spans="1:16" ht="11.25">
      <c r="A32" s="68" t="s">
        <v>14</v>
      </c>
      <c r="B32" s="69" t="s">
        <v>1</v>
      </c>
      <c r="C32" s="10" t="s">
        <v>115</v>
      </c>
      <c r="D32" s="17">
        <f>F32*1.3</f>
        <v>62.400000000000006</v>
      </c>
      <c r="E32" s="17">
        <f>D32-F32</f>
        <v>14.400000000000006</v>
      </c>
      <c r="F32" s="10">
        <f>K32+L32+M32+N32+O32+P32</f>
        <v>48</v>
      </c>
      <c r="G32" s="10"/>
      <c r="H32" s="31"/>
      <c r="I32" s="10"/>
      <c r="J32" s="20"/>
      <c r="K32" s="20"/>
      <c r="L32" s="20">
        <v>48</v>
      </c>
      <c r="M32" s="20"/>
      <c r="N32" s="20"/>
      <c r="O32" s="20"/>
      <c r="P32" s="20"/>
    </row>
    <row r="33" spans="1:16" ht="11.25">
      <c r="A33" s="68" t="s">
        <v>15</v>
      </c>
      <c r="B33" s="69" t="s">
        <v>2</v>
      </c>
      <c r="C33" s="10" t="s">
        <v>116</v>
      </c>
      <c r="D33" s="17">
        <f>F33*1.3-29</f>
        <v>181.6</v>
      </c>
      <c r="E33" s="17">
        <f>D33-F33</f>
        <v>19.599999999999994</v>
      </c>
      <c r="F33" s="10">
        <f>K33+L33+M33+N33+O33+P33</f>
        <v>162</v>
      </c>
      <c r="G33" s="10">
        <v>162</v>
      </c>
      <c r="H33" s="31"/>
      <c r="I33" s="10"/>
      <c r="J33" s="20"/>
      <c r="K33" s="20">
        <v>32</v>
      </c>
      <c r="L33" s="20">
        <v>32</v>
      </c>
      <c r="M33" s="20">
        <v>28</v>
      </c>
      <c r="N33" s="20">
        <v>28</v>
      </c>
      <c r="O33" s="20">
        <v>24</v>
      </c>
      <c r="P33" s="20">
        <v>18</v>
      </c>
    </row>
    <row r="34" spans="1:16" ht="11.25">
      <c r="A34" s="68" t="s">
        <v>16</v>
      </c>
      <c r="B34" s="70" t="s">
        <v>11</v>
      </c>
      <c r="C34" s="10" t="s">
        <v>116</v>
      </c>
      <c r="D34" s="17">
        <v>324</v>
      </c>
      <c r="E34" s="17">
        <f>D34-F34</f>
        <v>162</v>
      </c>
      <c r="F34" s="10">
        <f>K34+L34+M34+N34+O34+P34</f>
        <v>162</v>
      </c>
      <c r="G34" s="10"/>
      <c r="H34" s="31"/>
      <c r="I34" s="10"/>
      <c r="J34" s="20"/>
      <c r="K34" s="20">
        <v>32</v>
      </c>
      <c r="L34" s="20">
        <v>32</v>
      </c>
      <c r="M34" s="20">
        <v>28</v>
      </c>
      <c r="N34" s="20">
        <v>28</v>
      </c>
      <c r="O34" s="20">
        <v>24</v>
      </c>
      <c r="P34" s="20">
        <v>18</v>
      </c>
    </row>
    <row r="35" spans="1:17" ht="22.5">
      <c r="A35" s="28" t="s">
        <v>17</v>
      </c>
      <c r="B35" s="25" t="s">
        <v>26</v>
      </c>
      <c r="C35" s="25"/>
      <c r="D35" s="26">
        <f aca="true" t="shared" si="6" ref="D35:P35">SUM(D36:D37)</f>
        <v>216</v>
      </c>
      <c r="E35" s="26">
        <f t="shared" si="6"/>
        <v>72</v>
      </c>
      <c r="F35" s="26">
        <f t="shared" si="6"/>
        <v>144</v>
      </c>
      <c r="G35" s="26">
        <f t="shared" si="6"/>
        <v>80</v>
      </c>
      <c r="H35" s="26">
        <f t="shared" si="6"/>
        <v>0</v>
      </c>
      <c r="I35" s="26">
        <f t="shared" si="6"/>
        <v>0</v>
      </c>
      <c r="J35" s="26">
        <f t="shared" si="6"/>
        <v>0</v>
      </c>
      <c r="K35" s="26">
        <f t="shared" si="6"/>
        <v>64</v>
      </c>
      <c r="L35" s="26">
        <f t="shared" si="6"/>
        <v>80</v>
      </c>
      <c r="M35" s="26">
        <f t="shared" si="6"/>
        <v>0</v>
      </c>
      <c r="N35" s="26">
        <f t="shared" si="6"/>
        <v>0</v>
      </c>
      <c r="O35" s="26">
        <f t="shared" si="6"/>
        <v>0</v>
      </c>
      <c r="P35" s="26">
        <f t="shared" si="6"/>
        <v>0</v>
      </c>
      <c r="Q35" s="78"/>
    </row>
    <row r="36" spans="1:16" ht="11.25">
      <c r="A36" s="28" t="s">
        <v>18</v>
      </c>
      <c r="B36" s="31" t="s">
        <v>5</v>
      </c>
      <c r="C36" s="12" t="s">
        <v>115</v>
      </c>
      <c r="D36" s="17">
        <f>F36*1.5</f>
        <v>96</v>
      </c>
      <c r="E36" s="17">
        <f>D36-F36</f>
        <v>32</v>
      </c>
      <c r="F36" s="10">
        <f>K36+L36+M36+N36+O36+P36</f>
        <v>64</v>
      </c>
      <c r="G36" s="10">
        <v>32</v>
      </c>
      <c r="H36" s="31"/>
      <c r="I36" s="12"/>
      <c r="J36" s="37"/>
      <c r="K36" s="37">
        <v>32</v>
      </c>
      <c r="L36" s="37">
        <v>32</v>
      </c>
      <c r="M36" s="20"/>
      <c r="N36" s="20"/>
      <c r="O36" s="20"/>
      <c r="P36" s="20"/>
    </row>
    <row r="37" spans="1:16" ht="11.25">
      <c r="A37" s="28" t="s">
        <v>19</v>
      </c>
      <c r="B37" s="31" t="s">
        <v>141</v>
      </c>
      <c r="C37" s="10" t="s">
        <v>115</v>
      </c>
      <c r="D37" s="17">
        <f>F37*1.5</f>
        <v>120</v>
      </c>
      <c r="E37" s="17">
        <f>D37-F37</f>
        <v>40</v>
      </c>
      <c r="F37" s="10">
        <f>K37+L37+M37+N37+O37+P37</f>
        <v>80</v>
      </c>
      <c r="G37" s="10">
        <v>48</v>
      </c>
      <c r="H37" s="31"/>
      <c r="I37" s="12"/>
      <c r="J37" s="37"/>
      <c r="K37" s="37">
        <v>32</v>
      </c>
      <c r="L37" s="37">
        <v>48</v>
      </c>
      <c r="M37" s="20"/>
      <c r="N37" s="20"/>
      <c r="O37" s="20"/>
      <c r="P37" s="20"/>
    </row>
    <row r="38" spans="1:17" ht="11.25">
      <c r="A38" s="28" t="s">
        <v>45</v>
      </c>
      <c r="B38" s="25" t="s">
        <v>28</v>
      </c>
      <c r="C38" s="25"/>
      <c r="D38" s="26">
        <f>D39+D49</f>
        <v>4068</v>
      </c>
      <c r="E38" s="26">
        <f>E39+E49</f>
        <v>744</v>
      </c>
      <c r="F38" s="26">
        <f>F39+F49</f>
        <v>1488</v>
      </c>
      <c r="G38" s="26">
        <f>G39+G49</f>
        <v>889</v>
      </c>
      <c r="H38" s="27"/>
      <c r="I38" s="27"/>
      <c r="J38" s="27"/>
      <c r="K38" s="26">
        <f>K39+K49</f>
        <v>400</v>
      </c>
      <c r="L38" s="26">
        <f>L39+L49</f>
        <v>636</v>
      </c>
      <c r="M38" s="26">
        <f>M39+M49</f>
        <v>519</v>
      </c>
      <c r="N38" s="26">
        <f>N39+N49</f>
        <v>809</v>
      </c>
      <c r="O38" s="26">
        <f>O39+O49</f>
        <v>528</v>
      </c>
      <c r="P38" s="26">
        <f>O41+P39+P49</f>
        <v>468</v>
      </c>
      <c r="Q38" s="78"/>
    </row>
    <row r="39" spans="1:17" ht="11.25">
      <c r="A39" s="28" t="s">
        <v>46</v>
      </c>
      <c r="B39" s="29" t="s">
        <v>7</v>
      </c>
      <c r="C39" s="29"/>
      <c r="D39" s="39">
        <f>D40+D41+D42+D43+D44+D45++D46+D47+D48</f>
        <v>990</v>
      </c>
      <c r="E39" s="39">
        <f aca="true" t="shared" si="7" ref="E39:P39">E40+E41+E42+E43+E44+E45++E46+E47+E48</f>
        <v>330</v>
      </c>
      <c r="F39" s="39">
        <f t="shared" si="7"/>
        <v>660</v>
      </c>
      <c r="G39" s="39">
        <f t="shared" si="7"/>
        <v>377</v>
      </c>
      <c r="H39" s="39">
        <f t="shared" si="7"/>
        <v>0</v>
      </c>
      <c r="I39" s="39">
        <f t="shared" si="7"/>
        <v>0</v>
      </c>
      <c r="J39" s="39">
        <f t="shared" si="7"/>
        <v>0</v>
      </c>
      <c r="K39" s="39">
        <f t="shared" si="7"/>
        <v>156</v>
      </c>
      <c r="L39" s="39">
        <f t="shared" si="7"/>
        <v>192</v>
      </c>
      <c r="M39" s="39">
        <f t="shared" si="7"/>
        <v>56</v>
      </c>
      <c r="N39" s="39">
        <f t="shared" si="7"/>
        <v>58</v>
      </c>
      <c r="O39" s="39">
        <f t="shared" si="7"/>
        <v>108</v>
      </c>
      <c r="P39" s="39">
        <f t="shared" si="7"/>
        <v>90</v>
      </c>
      <c r="Q39" s="78"/>
    </row>
    <row r="40" spans="1:16" ht="11.25">
      <c r="A40" s="71" t="s">
        <v>47</v>
      </c>
      <c r="B40" s="69" t="s">
        <v>273</v>
      </c>
      <c r="C40" s="10" t="s">
        <v>316</v>
      </c>
      <c r="D40" s="17">
        <f aca="true" t="shared" si="8" ref="D40:D48">F40*1.5</f>
        <v>138</v>
      </c>
      <c r="E40" s="17">
        <f aca="true" t="shared" si="9" ref="E40:E48">D40-F40</f>
        <v>46</v>
      </c>
      <c r="F40" s="10">
        <f aca="true" t="shared" si="10" ref="F40:F48">K40+L40+M40+N40+O40+P40</f>
        <v>92</v>
      </c>
      <c r="G40" s="10">
        <v>66</v>
      </c>
      <c r="H40" s="10"/>
      <c r="I40" s="12"/>
      <c r="J40" s="37"/>
      <c r="K40" s="37">
        <v>60</v>
      </c>
      <c r="L40" s="37">
        <v>32</v>
      </c>
      <c r="M40" s="20"/>
      <c r="N40" s="20"/>
      <c r="O40" s="20"/>
      <c r="P40" s="20"/>
    </row>
    <row r="41" spans="1:16" ht="11.25">
      <c r="A41" s="71" t="s">
        <v>48</v>
      </c>
      <c r="B41" s="69" t="s">
        <v>274</v>
      </c>
      <c r="C41" s="12" t="s">
        <v>115</v>
      </c>
      <c r="D41" s="17">
        <f t="shared" si="8"/>
        <v>144</v>
      </c>
      <c r="E41" s="17">
        <f t="shared" si="9"/>
        <v>48</v>
      </c>
      <c r="F41" s="10">
        <f t="shared" si="10"/>
        <v>96</v>
      </c>
      <c r="G41" s="10">
        <v>32</v>
      </c>
      <c r="H41" s="10"/>
      <c r="I41" s="12"/>
      <c r="J41" s="37"/>
      <c r="K41" s="37">
        <v>64</v>
      </c>
      <c r="L41" s="37">
        <v>32</v>
      </c>
      <c r="M41" s="20"/>
      <c r="N41" s="20"/>
      <c r="O41" s="20"/>
      <c r="P41" s="20"/>
    </row>
    <row r="42" spans="1:16" ht="11.25">
      <c r="A42" s="71" t="s">
        <v>49</v>
      </c>
      <c r="B42" s="69" t="s">
        <v>275</v>
      </c>
      <c r="C42" s="12" t="s">
        <v>114</v>
      </c>
      <c r="D42" s="17">
        <f t="shared" si="8"/>
        <v>144</v>
      </c>
      <c r="E42" s="17">
        <f t="shared" si="9"/>
        <v>48</v>
      </c>
      <c r="F42" s="10">
        <f t="shared" si="10"/>
        <v>96</v>
      </c>
      <c r="G42" s="10">
        <v>64</v>
      </c>
      <c r="H42" s="10"/>
      <c r="I42" s="10"/>
      <c r="J42" s="20"/>
      <c r="K42" s="20">
        <v>32</v>
      </c>
      <c r="L42" s="20">
        <v>64</v>
      </c>
      <c r="M42" s="20"/>
      <c r="N42" s="20"/>
      <c r="O42" s="20"/>
      <c r="P42" s="20"/>
    </row>
    <row r="43" spans="1:16" ht="11.25">
      <c r="A43" s="71" t="s">
        <v>50</v>
      </c>
      <c r="B43" s="69" t="s">
        <v>276</v>
      </c>
      <c r="C43" s="12" t="s">
        <v>114</v>
      </c>
      <c r="D43" s="17">
        <f t="shared" si="8"/>
        <v>96</v>
      </c>
      <c r="E43" s="17">
        <f t="shared" si="9"/>
        <v>32</v>
      </c>
      <c r="F43" s="10">
        <f t="shared" si="10"/>
        <v>64</v>
      </c>
      <c r="G43" s="10">
        <v>48</v>
      </c>
      <c r="H43" s="10"/>
      <c r="I43" s="10"/>
      <c r="J43" s="20"/>
      <c r="K43" s="20"/>
      <c r="L43" s="20">
        <v>64</v>
      </c>
      <c r="M43" s="20"/>
      <c r="N43" s="20"/>
      <c r="O43" s="20"/>
      <c r="P43" s="20"/>
    </row>
    <row r="44" spans="1:16" ht="11.25">
      <c r="A44" s="71" t="s">
        <v>51</v>
      </c>
      <c r="B44" s="69" t="s">
        <v>277</v>
      </c>
      <c r="C44" s="12" t="s">
        <v>114</v>
      </c>
      <c r="D44" s="17">
        <f t="shared" si="8"/>
        <v>84</v>
      </c>
      <c r="E44" s="17">
        <f t="shared" si="9"/>
        <v>28</v>
      </c>
      <c r="F44" s="10">
        <f t="shared" si="10"/>
        <v>56</v>
      </c>
      <c r="G44" s="10">
        <v>42</v>
      </c>
      <c r="H44" s="10"/>
      <c r="I44" s="10"/>
      <c r="J44" s="20"/>
      <c r="K44" s="20"/>
      <c r="L44" s="20"/>
      <c r="M44" s="20">
        <v>56</v>
      </c>
      <c r="N44" s="20"/>
      <c r="O44" s="20"/>
      <c r="P44" s="20"/>
    </row>
    <row r="45" spans="1:16" ht="21">
      <c r="A45" s="71" t="s">
        <v>58</v>
      </c>
      <c r="B45" s="69" t="s">
        <v>278</v>
      </c>
      <c r="C45" s="10" t="s">
        <v>114</v>
      </c>
      <c r="D45" s="17">
        <f t="shared" si="8"/>
        <v>87</v>
      </c>
      <c r="E45" s="17">
        <f t="shared" si="9"/>
        <v>29</v>
      </c>
      <c r="F45" s="10">
        <f t="shared" si="10"/>
        <v>58</v>
      </c>
      <c r="G45" s="10">
        <v>46</v>
      </c>
      <c r="H45" s="10"/>
      <c r="I45" s="10"/>
      <c r="J45" s="20"/>
      <c r="K45" s="20"/>
      <c r="L45" s="20"/>
      <c r="M45" s="20"/>
      <c r="N45" s="20">
        <v>58</v>
      </c>
      <c r="O45" s="20"/>
      <c r="P45" s="20"/>
    </row>
    <row r="46" spans="1:16" ht="21">
      <c r="A46" s="71" t="s">
        <v>59</v>
      </c>
      <c r="B46" s="69" t="s">
        <v>8</v>
      </c>
      <c r="C46" s="10" t="s">
        <v>114</v>
      </c>
      <c r="D46" s="17">
        <f t="shared" si="8"/>
        <v>72</v>
      </c>
      <c r="E46" s="17">
        <f t="shared" si="9"/>
        <v>24</v>
      </c>
      <c r="F46" s="10">
        <f t="shared" si="10"/>
        <v>48</v>
      </c>
      <c r="G46" s="10">
        <v>12</v>
      </c>
      <c r="H46" s="10"/>
      <c r="I46" s="10"/>
      <c r="J46" s="20"/>
      <c r="K46" s="20"/>
      <c r="L46" s="20"/>
      <c r="M46" s="20"/>
      <c r="N46" s="20"/>
      <c r="O46" s="20">
        <v>48</v>
      </c>
      <c r="P46" s="20"/>
    </row>
    <row r="47" spans="1:16" ht="11.25">
      <c r="A47" s="71" t="s">
        <v>60</v>
      </c>
      <c r="B47" s="69" t="s">
        <v>279</v>
      </c>
      <c r="C47" s="10" t="s">
        <v>344</v>
      </c>
      <c r="D47" s="17">
        <f t="shared" si="8"/>
        <v>123</v>
      </c>
      <c r="E47" s="17">
        <f t="shared" si="9"/>
        <v>41</v>
      </c>
      <c r="F47" s="10">
        <f t="shared" si="10"/>
        <v>82</v>
      </c>
      <c r="G47" s="10">
        <v>22</v>
      </c>
      <c r="H47" s="10"/>
      <c r="I47" s="10"/>
      <c r="J47" s="20"/>
      <c r="K47" s="20"/>
      <c r="L47" s="20"/>
      <c r="M47" s="20"/>
      <c r="N47" s="20"/>
      <c r="O47" s="20">
        <v>36</v>
      </c>
      <c r="P47" s="20">
        <v>46</v>
      </c>
    </row>
    <row r="48" spans="1:16" ht="11.25">
      <c r="A48" s="71" t="s">
        <v>61</v>
      </c>
      <c r="B48" s="70" t="s">
        <v>3</v>
      </c>
      <c r="C48" s="10" t="s">
        <v>115</v>
      </c>
      <c r="D48" s="17">
        <f t="shared" si="8"/>
        <v>102</v>
      </c>
      <c r="E48" s="17">
        <f t="shared" si="9"/>
        <v>34</v>
      </c>
      <c r="F48" s="10">
        <f t="shared" si="10"/>
        <v>68</v>
      </c>
      <c r="G48" s="10">
        <v>45</v>
      </c>
      <c r="H48" s="10"/>
      <c r="I48" s="10"/>
      <c r="J48" s="20"/>
      <c r="K48" s="20"/>
      <c r="L48" s="20"/>
      <c r="M48" s="20"/>
      <c r="N48" s="20"/>
      <c r="O48" s="20">
        <v>24</v>
      </c>
      <c r="P48" s="20">
        <v>44</v>
      </c>
    </row>
    <row r="49" spans="1:19" ht="21.75" customHeight="1" thickBot="1">
      <c r="A49" s="40" t="s">
        <v>30</v>
      </c>
      <c r="B49" s="35" t="s">
        <v>29</v>
      </c>
      <c r="C49" s="41"/>
      <c r="D49" s="36">
        <f>D50+D68+D74</f>
        <v>3078</v>
      </c>
      <c r="E49" s="36">
        <f>E50+E68+E74</f>
        <v>414</v>
      </c>
      <c r="F49" s="36">
        <f>F50+F68+F74</f>
        <v>828</v>
      </c>
      <c r="G49" s="36">
        <f>G50+G68+G74</f>
        <v>512</v>
      </c>
      <c r="H49" s="36">
        <v>40</v>
      </c>
      <c r="I49" s="36">
        <f aca="true" t="shared" si="11" ref="I49:P49">I50+I68+I74</f>
        <v>0</v>
      </c>
      <c r="J49" s="36">
        <f t="shared" si="11"/>
        <v>0</v>
      </c>
      <c r="K49" s="36">
        <f t="shared" si="11"/>
        <v>244</v>
      </c>
      <c r="L49" s="36">
        <f t="shared" si="11"/>
        <v>444</v>
      </c>
      <c r="M49" s="36">
        <f t="shared" si="11"/>
        <v>463</v>
      </c>
      <c r="N49" s="36">
        <f t="shared" si="11"/>
        <v>751</v>
      </c>
      <c r="O49" s="36">
        <f t="shared" si="11"/>
        <v>420</v>
      </c>
      <c r="P49" s="36">
        <f t="shared" si="11"/>
        <v>378</v>
      </c>
      <c r="Q49" s="78"/>
      <c r="R49" s="78"/>
      <c r="S49" s="78"/>
    </row>
    <row r="50" spans="1:16" ht="30" customHeight="1" thickBot="1">
      <c r="A50" s="72" t="s">
        <v>52</v>
      </c>
      <c r="B50" s="73" t="s">
        <v>280</v>
      </c>
      <c r="C50" s="42" t="s">
        <v>117</v>
      </c>
      <c r="D50" s="43">
        <f>D51+D52+D53+D54+D55+D56+D57+D58+D59+D60+D61+D62+D63+D64+D65+D66</f>
        <v>1614</v>
      </c>
      <c r="E50" s="43">
        <f aca="true" t="shared" si="12" ref="E50:P50">E51+E52+E53+E54+E55+E56+E57+E58+E59+E60+E61+E62+E63+E64+E65+E66</f>
        <v>214</v>
      </c>
      <c r="F50" s="43">
        <f t="shared" si="12"/>
        <v>428</v>
      </c>
      <c r="G50" s="43">
        <f t="shared" si="12"/>
        <v>220</v>
      </c>
      <c r="H50" s="43">
        <f t="shared" si="12"/>
        <v>0</v>
      </c>
      <c r="I50" s="43">
        <f t="shared" si="12"/>
        <v>0</v>
      </c>
      <c r="J50" s="43">
        <f t="shared" si="12"/>
        <v>0</v>
      </c>
      <c r="K50" s="43">
        <f t="shared" si="12"/>
        <v>212</v>
      </c>
      <c r="L50" s="43">
        <f t="shared" si="12"/>
        <v>376</v>
      </c>
      <c r="M50" s="43">
        <f t="shared" si="12"/>
        <v>280</v>
      </c>
      <c r="N50" s="43">
        <f t="shared" si="12"/>
        <v>208</v>
      </c>
      <c r="O50" s="43">
        <f t="shared" si="12"/>
        <v>180</v>
      </c>
      <c r="P50" s="43">
        <f t="shared" si="12"/>
        <v>144</v>
      </c>
    </row>
    <row r="51" spans="1:16" ht="11.25">
      <c r="A51" s="68" t="s">
        <v>53</v>
      </c>
      <c r="B51" s="69" t="s">
        <v>281</v>
      </c>
      <c r="C51" s="12" t="s">
        <v>114</v>
      </c>
      <c r="D51" s="13">
        <f>F51*1.5</f>
        <v>192</v>
      </c>
      <c r="E51" s="13">
        <f>D51-F51</f>
        <v>64</v>
      </c>
      <c r="F51" s="10">
        <f>K51+L51+M51+N51+O51+P51</f>
        <v>128</v>
      </c>
      <c r="G51" s="12">
        <v>64</v>
      </c>
      <c r="H51" s="38"/>
      <c r="I51" s="12"/>
      <c r="J51" s="37"/>
      <c r="K51" s="37">
        <v>64</v>
      </c>
      <c r="L51" s="37">
        <v>64</v>
      </c>
      <c r="M51" s="37"/>
      <c r="N51" s="37"/>
      <c r="O51" s="37"/>
      <c r="P51" s="37"/>
    </row>
    <row r="52" spans="1:16" ht="11.25">
      <c r="A52" s="68" t="s">
        <v>54</v>
      </c>
      <c r="B52" s="69" t="s">
        <v>282</v>
      </c>
      <c r="C52" s="12" t="s">
        <v>115</v>
      </c>
      <c r="D52" s="13">
        <f>F52*1.5</f>
        <v>195</v>
      </c>
      <c r="E52" s="13">
        <f>D52-F52</f>
        <v>65</v>
      </c>
      <c r="F52" s="10">
        <f>K52+L52+M52+N52+O52+P52</f>
        <v>130</v>
      </c>
      <c r="G52" s="13">
        <v>66</v>
      </c>
      <c r="H52" s="38"/>
      <c r="I52" s="12"/>
      <c r="J52" s="37"/>
      <c r="K52" s="37">
        <v>64</v>
      </c>
      <c r="L52" s="37">
        <v>66</v>
      </c>
      <c r="M52" s="37"/>
      <c r="N52" s="37"/>
      <c r="O52" s="37"/>
      <c r="P52" s="37"/>
    </row>
    <row r="53" spans="1:16" ht="11.25">
      <c r="A53" s="68" t="s">
        <v>283</v>
      </c>
      <c r="B53" s="69" t="s">
        <v>284</v>
      </c>
      <c r="C53" s="12" t="s">
        <v>115</v>
      </c>
      <c r="D53" s="13">
        <f>F53*1.5</f>
        <v>171</v>
      </c>
      <c r="E53" s="13">
        <f>D53-F53</f>
        <v>57</v>
      </c>
      <c r="F53" s="10">
        <f>K53+L53+M53+N53+O53+P53</f>
        <v>114</v>
      </c>
      <c r="G53" s="37">
        <v>62</v>
      </c>
      <c r="H53" s="38"/>
      <c r="I53" s="12"/>
      <c r="J53" s="37"/>
      <c r="K53" s="37">
        <v>84</v>
      </c>
      <c r="L53" s="37">
        <v>30</v>
      </c>
      <c r="M53" s="37"/>
      <c r="N53" s="37"/>
      <c r="O53" s="37"/>
      <c r="P53" s="37"/>
    </row>
    <row r="54" spans="1:16" ht="24.75" customHeight="1">
      <c r="A54" s="68" t="s">
        <v>285</v>
      </c>
      <c r="B54" s="69" t="s">
        <v>286</v>
      </c>
      <c r="C54" s="12" t="s">
        <v>115</v>
      </c>
      <c r="D54" s="13">
        <f>F54*1.5</f>
        <v>84</v>
      </c>
      <c r="E54" s="13">
        <f>D54-F54</f>
        <v>28</v>
      </c>
      <c r="F54" s="10">
        <f>K54+L54+M54+N54+O54+P54</f>
        <v>56</v>
      </c>
      <c r="G54" s="13">
        <v>28</v>
      </c>
      <c r="H54" s="38"/>
      <c r="I54" s="12"/>
      <c r="J54" s="37"/>
      <c r="K54" s="37"/>
      <c r="L54" s="37"/>
      <c r="M54" s="37">
        <v>28</v>
      </c>
      <c r="N54" s="37">
        <v>28</v>
      </c>
      <c r="O54" s="37"/>
      <c r="P54" s="37"/>
    </row>
    <row r="55" spans="1:16" ht="25.5" customHeight="1">
      <c r="A55" s="74" t="s">
        <v>287</v>
      </c>
      <c r="B55" s="69" t="s">
        <v>288</v>
      </c>
      <c r="C55" s="12"/>
      <c r="D55" s="10">
        <f>I55+J55+K55+L55+M55+N55+O55+P55</f>
        <v>36</v>
      </c>
      <c r="E55" s="13"/>
      <c r="F55" s="10"/>
      <c r="G55" s="10"/>
      <c r="H55" s="38"/>
      <c r="I55" s="12"/>
      <c r="J55" s="37"/>
      <c r="K55" s="37"/>
      <c r="L55" s="37">
        <v>36</v>
      </c>
      <c r="M55" s="37"/>
      <c r="N55" s="37"/>
      <c r="O55" s="37"/>
      <c r="P55" s="37"/>
    </row>
    <row r="56" spans="1:16" ht="11.25">
      <c r="A56" s="74" t="s">
        <v>300</v>
      </c>
      <c r="B56" s="69" t="s">
        <v>290</v>
      </c>
      <c r="C56" s="12"/>
      <c r="D56" s="10">
        <f>I56+J56+K56+L56+M56+N56+O56+P56</f>
        <v>36</v>
      </c>
      <c r="E56" s="13"/>
      <c r="F56" s="10"/>
      <c r="G56" s="10"/>
      <c r="H56" s="13">
        <f>H57+H59</f>
        <v>0</v>
      </c>
      <c r="I56" s="13"/>
      <c r="J56" s="13"/>
      <c r="K56" s="13"/>
      <c r="L56" s="13"/>
      <c r="M56" s="13">
        <v>36</v>
      </c>
      <c r="N56" s="13"/>
      <c r="O56" s="13"/>
      <c r="P56" s="13"/>
    </row>
    <row r="57" spans="1:16" ht="11.25">
      <c r="A57" s="74" t="s">
        <v>289</v>
      </c>
      <c r="B57" s="69" t="s">
        <v>292</v>
      </c>
      <c r="C57" s="12"/>
      <c r="D57" s="10">
        <v>36</v>
      </c>
      <c r="E57" s="13"/>
      <c r="F57" s="10"/>
      <c r="G57" s="10"/>
      <c r="H57" s="12"/>
      <c r="I57" s="12"/>
      <c r="J57" s="37"/>
      <c r="K57" s="37"/>
      <c r="L57" s="37">
        <v>36</v>
      </c>
      <c r="M57" s="37"/>
      <c r="N57" s="37"/>
      <c r="O57" s="37"/>
      <c r="P57" s="37"/>
    </row>
    <row r="58" spans="1:16" ht="11.25">
      <c r="A58" s="74" t="s">
        <v>346</v>
      </c>
      <c r="B58" s="69" t="s">
        <v>292</v>
      </c>
      <c r="C58" s="12"/>
      <c r="D58" s="10">
        <v>36</v>
      </c>
      <c r="E58" s="13"/>
      <c r="F58" s="10"/>
      <c r="G58" s="10"/>
      <c r="H58" s="12"/>
      <c r="I58" s="12"/>
      <c r="J58" s="37"/>
      <c r="K58" s="37"/>
      <c r="L58" s="37"/>
      <c r="M58" s="37">
        <v>36</v>
      </c>
      <c r="N58" s="37"/>
      <c r="O58" s="37"/>
      <c r="P58" s="37"/>
    </row>
    <row r="59" spans="1:16" ht="21">
      <c r="A59" s="74" t="s">
        <v>291</v>
      </c>
      <c r="B59" s="69" t="s">
        <v>294</v>
      </c>
      <c r="C59" s="12"/>
      <c r="D59" s="10">
        <f>I59+J59+K59+L59+M59+N59+O59+P59</f>
        <v>72</v>
      </c>
      <c r="E59" s="13"/>
      <c r="F59" s="10"/>
      <c r="G59" s="10"/>
      <c r="H59" s="12"/>
      <c r="I59" s="12"/>
      <c r="J59" s="37"/>
      <c r="K59" s="37"/>
      <c r="L59" s="37">
        <v>72</v>
      </c>
      <c r="M59" s="37"/>
      <c r="N59" s="37"/>
      <c r="O59" s="37"/>
      <c r="P59" s="37"/>
    </row>
    <row r="60" spans="1:16" ht="11.25">
      <c r="A60" s="74" t="s">
        <v>293</v>
      </c>
      <c r="B60" s="69" t="s">
        <v>296</v>
      </c>
      <c r="C60" s="12"/>
      <c r="D60" s="10">
        <v>36</v>
      </c>
      <c r="E60" s="13"/>
      <c r="F60" s="10"/>
      <c r="G60" s="10"/>
      <c r="H60" s="12"/>
      <c r="I60" s="12"/>
      <c r="J60" s="37"/>
      <c r="K60" s="37"/>
      <c r="L60" s="37">
        <v>36</v>
      </c>
      <c r="M60" s="37"/>
      <c r="N60" s="37"/>
      <c r="O60" s="37"/>
      <c r="P60" s="37"/>
    </row>
    <row r="61" spans="1:16" ht="11.25">
      <c r="A61" s="74" t="s">
        <v>347</v>
      </c>
      <c r="B61" s="69" t="s">
        <v>296</v>
      </c>
      <c r="C61" s="12"/>
      <c r="D61" s="10">
        <v>36</v>
      </c>
      <c r="E61" s="13"/>
      <c r="F61" s="10"/>
      <c r="G61" s="10"/>
      <c r="H61" s="12"/>
      <c r="I61" s="12"/>
      <c r="J61" s="37"/>
      <c r="K61" s="37"/>
      <c r="L61" s="37"/>
      <c r="M61" s="37">
        <v>36</v>
      </c>
      <c r="N61" s="37"/>
      <c r="O61" s="37"/>
      <c r="P61" s="37"/>
    </row>
    <row r="62" spans="1:16" ht="11.25">
      <c r="A62" s="74" t="s">
        <v>348</v>
      </c>
      <c r="B62" s="69" t="s">
        <v>297</v>
      </c>
      <c r="C62" s="12"/>
      <c r="D62" s="10">
        <f>I62+J62+K62+L62+M62+N62+O62+P62</f>
        <v>72</v>
      </c>
      <c r="E62" s="13"/>
      <c r="F62" s="10"/>
      <c r="G62" s="10"/>
      <c r="H62" s="12"/>
      <c r="I62" s="12"/>
      <c r="J62" s="37"/>
      <c r="K62" s="37"/>
      <c r="L62" s="37"/>
      <c r="M62" s="37">
        <v>72</v>
      </c>
      <c r="N62" s="37"/>
      <c r="O62" s="37"/>
      <c r="P62" s="37"/>
    </row>
    <row r="63" spans="1:16" ht="11.25">
      <c r="A63" s="74" t="s">
        <v>349</v>
      </c>
      <c r="B63" s="69" t="s">
        <v>298</v>
      </c>
      <c r="C63" s="12"/>
      <c r="D63" s="10">
        <f>I63+J63+K63+L63+M63+N63+O63+P63</f>
        <v>36</v>
      </c>
      <c r="E63" s="13"/>
      <c r="F63" s="10"/>
      <c r="G63" s="10"/>
      <c r="H63" s="12"/>
      <c r="I63" s="12"/>
      <c r="J63" s="37"/>
      <c r="K63" s="37"/>
      <c r="L63" s="37"/>
      <c r="M63" s="37">
        <v>36</v>
      </c>
      <c r="N63" s="37"/>
      <c r="O63" s="37"/>
      <c r="P63" s="37"/>
    </row>
    <row r="64" spans="1:16" ht="11.25">
      <c r="A64" s="74" t="s">
        <v>359</v>
      </c>
      <c r="B64" s="69" t="s">
        <v>351</v>
      </c>
      <c r="C64" s="12"/>
      <c r="D64" s="10">
        <f>I64+J64+K64+L64+M64+N64+O64+P64</f>
        <v>36</v>
      </c>
      <c r="E64" s="13"/>
      <c r="F64" s="10"/>
      <c r="G64" s="10"/>
      <c r="H64" s="12"/>
      <c r="I64" s="12"/>
      <c r="J64" s="37"/>
      <c r="K64" s="37"/>
      <c r="L64" s="37"/>
      <c r="M64" s="37">
        <v>36</v>
      </c>
      <c r="N64" s="37"/>
      <c r="O64" s="37"/>
      <c r="P64" s="37"/>
    </row>
    <row r="65" spans="1:16" ht="11.25">
      <c r="A65" s="74" t="s">
        <v>295</v>
      </c>
      <c r="B65" s="69" t="s">
        <v>299</v>
      </c>
      <c r="C65" s="12"/>
      <c r="D65" s="10">
        <f>I65+J65+K65+L65+M65+N65+O65+P65</f>
        <v>36</v>
      </c>
      <c r="E65" s="13"/>
      <c r="F65" s="10"/>
      <c r="G65" s="10"/>
      <c r="H65" s="12"/>
      <c r="I65" s="12"/>
      <c r="J65" s="37"/>
      <c r="K65" s="37"/>
      <c r="L65" s="37">
        <v>36</v>
      </c>
      <c r="M65" s="37"/>
      <c r="N65" s="37"/>
      <c r="O65" s="37"/>
      <c r="P65" s="37"/>
    </row>
    <row r="66" spans="1:16" ht="11.25">
      <c r="A66" s="74" t="s">
        <v>352</v>
      </c>
      <c r="B66" s="69" t="s">
        <v>301</v>
      </c>
      <c r="C66" s="12"/>
      <c r="D66" s="10">
        <f>I66+J66+K66+L66+M66+N66+O66+P66</f>
        <v>504</v>
      </c>
      <c r="E66" s="13"/>
      <c r="F66" s="10"/>
      <c r="G66" s="10"/>
      <c r="H66" s="12"/>
      <c r="I66" s="12"/>
      <c r="J66" s="37"/>
      <c r="K66" s="37"/>
      <c r="L66" s="37"/>
      <c r="M66" s="37"/>
      <c r="N66" s="37">
        <v>180</v>
      </c>
      <c r="O66" s="37">
        <v>180</v>
      </c>
      <c r="P66" s="37">
        <v>144</v>
      </c>
    </row>
    <row r="67" spans="1:16" ht="18.75" customHeight="1" thickBot="1">
      <c r="A67" s="75" t="s">
        <v>302</v>
      </c>
      <c r="B67" s="76" t="s">
        <v>303</v>
      </c>
      <c r="C67" s="10" t="s">
        <v>117</v>
      </c>
      <c r="D67" s="17">
        <f>F67</f>
        <v>0</v>
      </c>
      <c r="E67" s="13">
        <f>D67-F67</f>
        <v>0</v>
      </c>
      <c r="F67" s="10"/>
      <c r="G67" s="11"/>
      <c r="H67" s="10"/>
      <c r="I67" s="10"/>
      <c r="J67" s="20"/>
      <c r="K67" s="20"/>
      <c r="L67" s="20"/>
      <c r="M67" s="20"/>
      <c r="N67" s="20"/>
      <c r="O67" s="20"/>
      <c r="P67" s="20"/>
    </row>
    <row r="68" spans="1:19" ht="42" customHeight="1" thickBot="1">
      <c r="A68" s="72" t="s">
        <v>55</v>
      </c>
      <c r="B68" s="73" t="s">
        <v>304</v>
      </c>
      <c r="C68" s="42" t="s">
        <v>117</v>
      </c>
      <c r="D68" s="43">
        <f>D69+D70+D71+D72</f>
        <v>501</v>
      </c>
      <c r="E68" s="43">
        <f>E69+E70+E71+E72</f>
        <v>83</v>
      </c>
      <c r="F68" s="43">
        <f>F69+F70+F71+F72</f>
        <v>166</v>
      </c>
      <c r="G68" s="43">
        <f>G69+G70+G71+G72</f>
        <v>82</v>
      </c>
      <c r="H68" s="42"/>
      <c r="I68" s="43">
        <f>I69+I70</f>
        <v>0</v>
      </c>
      <c r="J68" s="43">
        <f>J69+J70</f>
        <v>0</v>
      </c>
      <c r="K68" s="43">
        <f aca="true" t="shared" si="13" ref="K68:P68">K69+K70+K71+K72</f>
        <v>0</v>
      </c>
      <c r="L68" s="43">
        <f t="shared" si="13"/>
        <v>0</v>
      </c>
      <c r="M68" s="43">
        <f t="shared" si="13"/>
        <v>119</v>
      </c>
      <c r="N68" s="43">
        <f t="shared" si="13"/>
        <v>299</v>
      </c>
      <c r="O68" s="43">
        <f t="shared" si="13"/>
        <v>0</v>
      </c>
      <c r="P68" s="43">
        <f t="shared" si="13"/>
        <v>0</v>
      </c>
      <c r="S68" s="78"/>
    </row>
    <row r="69" spans="1:16" ht="18" customHeight="1">
      <c r="A69" s="68" t="s">
        <v>56</v>
      </c>
      <c r="B69" s="69" t="s">
        <v>305</v>
      </c>
      <c r="C69" s="12" t="s">
        <v>114</v>
      </c>
      <c r="D69" s="84">
        <f>F69*1.5</f>
        <v>124.5</v>
      </c>
      <c r="E69" s="84">
        <f>D69-F69</f>
        <v>41.5</v>
      </c>
      <c r="F69" s="10">
        <f>K69+L69+M69+N69+O69+P69</f>
        <v>83</v>
      </c>
      <c r="G69" s="13">
        <v>41</v>
      </c>
      <c r="H69" s="12"/>
      <c r="I69" s="12"/>
      <c r="J69" s="37"/>
      <c r="K69" s="37"/>
      <c r="L69" s="37"/>
      <c r="M69" s="37">
        <v>83</v>
      </c>
      <c r="N69" s="37"/>
      <c r="O69" s="37"/>
      <c r="P69" s="37"/>
    </row>
    <row r="70" spans="1:16" ht="21">
      <c r="A70" s="68" t="s">
        <v>63</v>
      </c>
      <c r="B70" s="69" t="s">
        <v>306</v>
      </c>
      <c r="C70" s="12" t="s">
        <v>115</v>
      </c>
      <c r="D70" s="84">
        <f>F70*1.5</f>
        <v>124.5</v>
      </c>
      <c r="E70" s="84">
        <f>D70-F70</f>
        <v>41.5</v>
      </c>
      <c r="F70" s="10">
        <f>K70+L70+M70+N70+O70+P70</f>
        <v>83</v>
      </c>
      <c r="G70" s="13">
        <v>41</v>
      </c>
      <c r="H70" s="13">
        <v>40</v>
      </c>
      <c r="I70" s="13">
        <f>I71+I72+I73</f>
        <v>0</v>
      </c>
      <c r="J70" s="13"/>
      <c r="K70" s="13"/>
      <c r="L70" s="13"/>
      <c r="M70" s="13"/>
      <c r="N70" s="13">
        <v>83</v>
      </c>
      <c r="O70" s="13"/>
      <c r="P70" s="13"/>
    </row>
    <row r="71" spans="1:16" ht="11.25">
      <c r="A71" s="74" t="s">
        <v>308</v>
      </c>
      <c r="B71" s="69" t="s">
        <v>307</v>
      </c>
      <c r="C71" s="12"/>
      <c r="D71" s="10">
        <f>I71+J71+K71+L71+M71+N71+O71+P71</f>
        <v>108</v>
      </c>
      <c r="E71" s="13"/>
      <c r="F71" s="10"/>
      <c r="G71" s="10"/>
      <c r="H71" s="12"/>
      <c r="I71" s="12"/>
      <c r="J71" s="37"/>
      <c r="K71" s="37"/>
      <c r="L71" s="37"/>
      <c r="M71" s="37">
        <v>36</v>
      </c>
      <c r="N71" s="37">
        <v>72</v>
      </c>
      <c r="O71" s="37"/>
      <c r="P71" s="37"/>
    </row>
    <row r="72" spans="1:16" ht="11.25">
      <c r="A72" s="74" t="s">
        <v>345</v>
      </c>
      <c r="B72" s="69" t="s">
        <v>309</v>
      </c>
      <c r="C72" s="12"/>
      <c r="D72" s="10">
        <f>I72+J72+K72+L72+M72+N72+O72+P72</f>
        <v>144</v>
      </c>
      <c r="E72" s="13"/>
      <c r="F72" s="10"/>
      <c r="G72" s="10"/>
      <c r="H72" s="12"/>
      <c r="I72" s="12"/>
      <c r="J72" s="37"/>
      <c r="K72" s="37"/>
      <c r="L72" s="37"/>
      <c r="M72" s="37"/>
      <c r="N72" s="37">
        <v>144</v>
      </c>
      <c r="O72" s="37"/>
      <c r="P72" s="37"/>
    </row>
    <row r="73" spans="1:16" ht="12" thickBot="1">
      <c r="A73" s="75" t="s">
        <v>310</v>
      </c>
      <c r="B73" s="76" t="s">
        <v>303</v>
      </c>
      <c r="C73" s="12" t="s">
        <v>117</v>
      </c>
      <c r="D73" s="13">
        <f>F73*1.5</f>
        <v>0</v>
      </c>
      <c r="E73" s="13">
        <f>D73-F73</f>
        <v>0</v>
      </c>
      <c r="F73" s="12"/>
      <c r="G73" s="13"/>
      <c r="H73" s="12"/>
      <c r="I73" s="12"/>
      <c r="J73" s="37"/>
      <c r="K73" s="37"/>
      <c r="L73" s="37"/>
      <c r="M73" s="37"/>
      <c r="N73" s="37"/>
      <c r="O73" s="37"/>
      <c r="P73" s="37"/>
    </row>
    <row r="74" spans="1:16" ht="21" thickBot="1">
      <c r="A74" s="72" t="s">
        <v>57</v>
      </c>
      <c r="B74" s="73" t="s">
        <v>311</v>
      </c>
      <c r="C74" s="42" t="s">
        <v>117</v>
      </c>
      <c r="D74" s="77">
        <f>D75+D77+D78</f>
        <v>963</v>
      </c>
      <c r="E74" s="77">
        <f>E75+E77+E78</f>
        <v>117</v>
      </c>
      <c r="F74" s="77">
        <f>F75+F77+F78</f>
        <v>234</v>
      </c>
      <c r="G74" s="77">
        <f>G75+G77+G78</f>
        <v>210</v>
      </c>
      <c r="H74" s="42"/>
      <c r="I74" s="42"/>
      <c r="J74" s="77"/>
      <c r="K74" s="77">
        <f aca="true" t="shared" si="14" ref="K74:P74">K75+K77+K78+K76</f>
        <v>32</v>
      </c>
      <c r="L74" s="77">
        <f t="shared" si="14"/>
        <v>68</v>
      </c>
      <c r="M74" s="77">
        <f t="shared" si="14"/>
        <v>64</v>
      </c>
      <c r="N74" s="77">
        <f t="shared" si="14"/>
        <v>244</v>
      </c>
      <c r="O74" s="77">
        <f t="shared" si="14"/>
        <v>240</v>
      </c>
      <c r="P74" s="77">
        <f t="shared" si="14"/>
        <v>234</v>
      </c>
    </row>
    <row r="75" spans="1:16" ht="27" customHeight="1">
      <c r="A75" s="68" t="s">
        <v>64</v>
      </c>
      <c r="B75" s="69" t="s">
        <v>312</v>
      </c>
      <c r="C75" s="12" t="s">
        <v>343</v>
      </c>
      <c r="D75" s="13">
        <f>F75*1.5</f>
        <v>351</v>
      </c>
      <c r="E75" s="13">
        <f>D75-F75</f>
        <v>117</v>
      </c>
      <c r="F75" s="10">
        <f>K75+L75+M75+N75+O75+P75</f>
        <v>234</v>
      </c>
      <c r="G75" s="13">
        <v>210</v>
      </c>
      <c r="H75" s="12"/>
      <c r="I75" s="12"/>
      <c r="J75" s="37"/>
      <c r="K75" s="37">
        <v>32</v>
      </c>
      <c r="L75" s="37">
        <v>32</v>
      </c>
      <c r="M75" s="37">
        <v>28</v>
      </c>
      <c r="N75" s="37">
        <v>28</v>
      </c>
      <c r="O75" s="37">
        <v>60</v>
      </c>
      <c r="P75" s="37">
        <v>54</v>
      </c>
    </row>
    <row r="76" spans="1:16" ht="24.75" customHeight="1">
      <c r="A76" s="68" t="s">
        <v>358</v>
      </c>
      <c r="B76" s="69" t="s">
        <v>313</v>
      </c>
      <c r="C76" s="12"/>
      <c r="D76" s="13"/>
      <c r="E76" s="13"/>
      <c r="F76" s="10"/>
      <c r="G76" s="13"/>
      <c r="H76" s="12"/>
      <c r="I76" s="12"/>
      <c r="J76" s="37"/>
      <c r="K76" s="37"/>
      <c r="L76" s="37">
        <v>36</v>
      </c>
      <c r="M76" s="37"/>
      <c r="N76" s="37"/>
      <c r="O76" s="37"/>
      <c r="P76" s="37"/>
    </row>
    <row r="77" spans="1:16" ht="21">
      <c r="A77" s="74" t="s">
        <v>314</v>
      </c>
      <c r="B77" s="69" t="s">
        <v>313</v>
      </c>
      <c r="C77" s="12"/>
      <c r="D77" s="10">
        <f>I77+J77+K77+L77+M77+N77+O77+P77</f>
        <v>180</v>
      </c>
      <c r="E77" s="13"/>
      <c r="F77" s="10"/>
      <c r="G77" s="10"/>
      <c r="H77" s="12"/>
      <c r="I77" s="12"/>
      <c r="J77" s="37"/>
      <c r="K77" s="37"/>
      <c r="L77" s="37"/>
      <c r="M77" s="37">
        <v>36</v>
      </c>
      <c r="N77" s="37">
        <v>72</v>
      </c>
      <c r="O77" s="37">
        <v>36</v>
      </c>
      <c r="P77" s="37">
        <v>36</v>
      </c>
    </row>
    <row r="78" spans="1:16" ht="11.25">
      <c r="A78" s="74" t="s">
        <v>355</v>
      </c>
      <c r="B78" s="69" t="s">
        <v>92</v>
      </c>
      <c r="C78" s="12"/>
      <c r="D78" s="10">
        <f>I78+J78+K78+L78+M78+N78+O78+P78</f>
        <v>432</v>
      </c>
      <c r="E78" s="13"/>
      <c r="F78" s="10"/>
      <c r="G78" s="10"/>
      <c r="H78" s="12"/>
      <c r="I78" s="12"/>
      <c r="J78" s="37"/>
      <c r="K78" s="37"/>
      <c r="L78" s="37"/>
      <c r="M78" s="37"/>
      <c r="N78" s="37">
        <v>144</v>
      </c>
      <c r="O78" s="37">
        <v>144</v>
      </c>
      <c r="P78" s="37">
        <v>144</v>
      </c>
    </row>
    <row r="79" spans="1:16" ht="11.25">
      <c r="A79" s="75" t="s">
        <v>315</v>
      </c>
      <c r="B79" s="76" t="s">
        <v>303</v>
      </c>
      <c r="C79" s="12" t="s">
        <v>317</v>
      </c>
      <c r="D79" s="13"/>
      <c r="E79" s="13"/>
      <c r="F79" s="13"/>
      <c r="G79" s="13"/>
      <c r="H79" s="12"/>
      <c r="I79" s="12"/>
      <c r="J79" s="37"/>
      <c r="K79" s="13"/>
      <c r="L79" s="13"/>
      <c r="M79" s="13"/>
      <c r="N79" s="13"/>
      <c r="O79" s="13"/>
      <c r="P79" s="13"/>
    </row>
    <row r="80" spans="1:16" ht="9" customHeight="1">
      <c r="A80" s="51"/>
      <c r="B80" s="38" t="s">
        <v>342</v>
      </c>
      <c r="C80" s="84">
        <f>(G81+L88+M89+N89+O89+P89+P90+40+35+20)/(F81+L88+M89+N89+O89+P89+P90)*100</f>
        <v>78.11653116531166</v>
      </c>
      <c r="D80" s="13">
        <f>F80</f>
        <v>0</v>
      </c>
      <c r="E80" s="13"/>
      <c r="F80" s="13"/>
      <c r="G80" s="13"/>
      <c r="H80" s="12"/>
      <c r="I80" s="12"/>
      <c r="J80" s="37"/>
      <c r="K80" s="37"/>
      <c r="L80" s="37"/>
      <c r="M80" s="13"/>
      <c r="N80" s="13"/>
      <c r="O80" s="13"/>
      <c r="P80" s="13"/>
    </row>
    <row r="81" spans="1:17" ht="11.25">
      <c r="A81" s="44"/>
      <c r="B81" s="35" t="s">
        <v>65</v>
      </c>
      <c r="C81" s="25"/>
      <c r="D81" s="36">
        <f>D29+D11</f>
        <v>6390.4</v>
      </c>
      <c r="E81" s="36">
        <f>E29+E11</f>
        <v>1052.4</v>
      </c>
      <c r="F81" s="36">
        <f>F29+F85+F86</f>
        <v>2412</v>
      </c>
      <c r="G81" s="36">
        <f>G29+G11</f>
        <v>1348</v>
      </c>
      <c r="H81" s="36">
        <v>40</v>
      </c>
      <c r="I81" s="36">
        <f aca="true" t="shared" si="15" ref="I81:P81">I29+I11</f>
        <v>612</v>
      </c>
      <c r="J81" s="36">
        <f t="shared" si="15"/>
        <v>864</v>
      </c>
      <c r="K81" s="36">
        <f t="shared" si="15"/>
        <v>576</v>
      </c>
      <c r="L81" s="36">
        <f t="shared" si="15"/>
        <v>828</v>
      </c>
      <c r="M81" s="36">
        <f t="shared" si="15"/>
        <v>575</v>
      </c>
      <c r="N81" s="36">
        <f t="shared" si="15"/>
        <v>865</v>
      </c>
      <c r="O81" s="36">
        <f t="shared" si="15"/>
        <v>576</v>
      </c>
      <c r="P81" s="36">
        <f t="shared" si="15"/>
        <v>504</v>
      </c>
      <c r="Q81" s="78"/>
    </row>
    <row r="82" spans="1:17" ht="11.25">
      <c r="A82" s="44"/>
      <c r="B82" s="35"/>
      <c r="C82" s="25"/>
      <c r="D82" s="36"/>
      <c r="E82" s="36"/>
      <c r="F82" s="36"/>
      <c r="G82" s="36"/>
      <c r="H82" s="36"/>
      <c r="I82" s="36">
        <f>I81/17</f>
        <v>36</v>
      </c>
      <c r="J82" s="36">
        <f>J81/24</f>
        <v>36</v>
      </c>
      <c r="K82" s="36">
        <f>K81/16</f>
        <v>36</v>
      </c>
      <c r="L82" s="36">
        <f>L81/23</f>
        <v>36</v>
      </c>
      <c r="M82" s="36">
        <f>M81/16</f>
        <v>35.9375</v>
      </c>
      <c r="N82" s="36">
        <f>N81/24</f>
        <v>36.041666666666664</v>
      </c>
      <c r="O82" s="36">
        <f>O81/16</f>
        <v>36</v>
      </c>
      <c r="P82" s="36">
        <f>P81/14</f>
        <v>36</v>
      </c>
      <c r="Q82" s="78"/>
    </row>
    <row r="83" spans="1:16" ht="11.25">
      <c r="A83" s="8"/>
      <c r="B83" s="9" t="s">
        <v>89</v>
      </c>
      <c r="C83" s="10"/>
      <c r="D83" s="11"/>
      <c r="E83" s="11"/>
      <c r="F83" s="11">
        <v>35</v>
      </c>
      <c r="G83" s="11"/>
      <c r="H83" s="11"/>
      <c r="I83" s="12"/>
      <c r="J83" s="12"/>
      <c r="K83" s="13"/>
      <c r="L83" s="13"/>
      <c r="M83" s="13"/>
      <c r="N83" s="11">
        <v>35</v>
      </c>
      <c r="O83" s="13"/>
      <c r="P83" s="13"/>
    </row>
    <row r="84" spans="1:16" ht="11.25">
      <c r="A84" s="90" t="s">
        <v>364</v>
      </c>
      <c r="B84" s="31" t="s">
        <v>365</v>
      </c>
      <c r="C84" s="10"/>
      <c r="D84" s="11"/>
      <c r="E84" s="11"/>
      <c r="F84" s="11">
        <v>32</v>
      </c>
      <c r="G84" s="11"/>
      <c r="H84" s="11"/>
      <c r="I84" s="12"/>
      <c r="J84" s="12"/>
      <c r="K84" s="13"/>
      <c r="L84" s="13"/>
      <c r="M84" s="13"/>
      <c r="N84" s="11"/>
      <c r="O84" s="13"/>
      <c r="P84" s="13"/>
    </row>
    <row r="85" spans="1:16" ht="12">
      <c r="A85" s="14" t="s">
        <v>118</v>
      </c>
      <c r="B85" s="15" t="s">
        <v>32</v>
      </c>
      <c r="C85" s="16"/>
      <c r="D85" s="17"/>
      <c r="E85" s="17"/>
      <c r="F85" s="18">
        <v>144</v>
      </c>
      <c r="G85" s="18"/>
      <c r="H85" s="19"/>
      <c r="I85" s="18"/>
      <c r="J85" s="20"/>
      <c r="K85" s="20"/>
      <c r="L85" s="20"/>
      <c r="M85" s="20"/>
      <c r="N85" s="20"/>
      <c r="O85" s="20"/>
      <c r="P85" s="20" t="s">
        <v>119</v>
      </c>
    </row>
    <row r="86" spans="1:16" ht="11.25">
      <c r="A86" s="14" t="s">
        <v>120</v>
      </c>
      <c r="B86" s="9" t="s">
        <v>93</v>
      </c>
      <c r="C86" s="10"/>
      <c r="D86" s="11"/>
      <c r="E86" s="11"/>
      <c r="F86" s="11">
        <v>216</v>
      </c>
      <c r="G86" s="11"/>
      <c r="H86" s="11"/>
      <c r="I86" s="12"/>
      <c r="J86" s="12"/>
      <c r="K86" s="13"/>
      <c r="L86" s="13"/>
      <c r="M86" s="13"/>
      <c r="N86" s="11"/>
      <c r="O86" s="13"/>
      <c r="P86" s="13" t="s">
        <v>121</v>
      </c>
    </row>
    <row r="87" spans="1:17" ht="12.75">
      <c r="A87" s="143" t="s">
        <v>122</v>
      </c>
      <c r="B87" s="144"/>
      <c r="C87" s="144"/>
      <c r="D87" s="144"/>
      <c r="E87" s="145"/>
      <c r="F87" s="151" t="s">
        <v>87</v>
      </c>
      <c r="G87" s="131" t="s">
        <v>123</v>
      </c>
      <c r="H87" s="132"/>
      <c r="I87" s="13">
        <f aca="true" t="shared" si="16" ref="I87:P87">I81</f>
        <v>612</v>
      </c>
      <c r="J87" s="13">
        <f t="shared" si="16"/>
        <v>864</v>
      </c>
      <c r="K87" s="13">
        <f t="shared" si="16"/>
        <v>576</v>
      </c>
      <c r="L87" s="13">
        <f t="shared" si="16"/>
        <v>828</v>
      </c>
      <c r="M87" s="13">
        <f t="shared" si="16"/>
        <v>575</v>
      </c>
      <c r="N87" s="13">
        <f t="shared" si="16"/>
        <v>865</v>
      </c>
      <c r="O87" s="13">
        <f t="shared" si="16"/>
        <v>576</v>
      </c>
      <c r="P87" s="13">
        <f t="shared" si="16"/>
        <v>504</v>
      </c>
      <c r="Q87" s="78"/>
    </row>
    <row r="88" spans="1:16" ht="12.75">
      <c r="A88" s="140"/>
      <c r="B88" s="141"/>
      <c r="C88" s="141"/>
      <c r="D88" s="141"/>
      <c r="E88" s="142"/>
      <c r="F88" s="152"/>
      <c r="G88" s="131" t="s">
        <v>124</v>
      </c>
      <c r="H88" s="132"/>
      <c r="I88" s="12"/>
      <c r="J88" s="12"/>
      <c r="K88" s="12"/>
      <c r="L88" s="12">
        <f>L76+L65+L60+L59+L57+L55</f>
        <v>252</v>
      </c>
      <c r="M88" s="12"/>
      <c r="N88" s="12"/>
      <c r="O88" s="12"/>
      <c r="P88" s="12"/>
    </row>
    <row r="89" spans="1:17" ht="12.75">
      <c r="A89" s="137" t="s">
        <v>362</v>
      </c>
      <c r="B89" s="138"/>
      <c r="C89" s="138"/>
      <c r="D89" s="138"/>
      <c r="E89" s="139"/>
      <c r="F89" s="152"/>
      <c r="G89" s="131" t="s">
        <v>125</v>
      </c>
      <c r="H89" s="132"/>
      <c r="I89" s="12"/>
      <c r="J89" s="12"/>
      <c r="K89" s="13"/>
      <c r="L89" s="13"/>
      <c r="M89" s="13">
        <f>M56+M58+M61+M62+M63+M64+M71+M77</f>
        <v>324</v>
      </c>
      <c r="N89" s="13">
        <f>N78+N77+N72+N71+N66</f>
        <v>612</v>
      </c>
      <c r="O89" s="13">
        <f>O78+O77+O66</f>
        <v>360</v>
      </c>
      <c r="P89" s="13">
        <f>P78+P77+P66</f>
        <v>324</v>
      </c>
      <c r="Q89" s="78"/>
    </row>
    <row r="90" spans="1:16" ht="12.75">
      <c r="A90" s="137"/>
      <c r="B90" s="138"/>
      <c r="C90" s="138"/>
      <c r="D90" s="138"/>
      <c r="E90" s="139"/>
      <c r="F90" s="152"/>
      <c r="G90" s="131" t="s">
        <v>126</v>
      </c>
      <c r="H90" s="132"/>
      <c r="I90" s="12"/>
      <c r="J90" s="12"/>
      <c r="K90" s="13"/>
      <c r="L90" s="13"/>
      <c r="M90" s="13"/>
      <c r="N90" s="11"/>
      <c r="O90" s="13"/>
      <c r="P90" s="13">
        <v>144</v>
      </c>
    </row>
    <row r="91" spans="1:20" ht="22.5" customHeight="1">
      <c r="A91" s="135" t="s">
        <v>360</v>
      </c>
      <c r="B91" s="121"/>
      <c r="C91" s="121"/>
      <c r="D91" s="121"/>
      <c r="E91" s="136"/>
      <c r="F91" s="152"/>
      <c r="G91" s="131" t="s">
        <v>127</v>
      </c>
      <c r="H91" s="132"/>
      <c r="I91" s="12"/>
      <c r="J91" s="12">
        <v>3</v>
      </c>
      <c r="K91" s="13">
        <v>2</v>
      </c>
      <c r="L91" s="13">
        <v>3</v>
      </c>
      <c r="M91" s="13">
        <v>2</v>
      </c>
      <c r="N91" s="11">
        <v>2</v>
      </c>
      <c r="O91" s="13">
        <v>2</v>
      </c>
      <c r="P91" s="13">
        <v>2</v>
      </c>
      <c r="T91" s="78"/>
    </row>
    <row r="92" spans="1:16" ht="12.75">
      <c r="A92" s="135" t="s">
        <v>361</v>
      </c>
      <c r="B92" s="121"/>
      <c r="C92" s="121"/>
      <c r="D92" s="121"/>
      <c r="E92" s="136"/>
      <c r="F92" s="152"/>
      <c r="G92" s="131" t="s">
        <v>128</v>
      </c>
      <c r="H92" s="132"/>
      <c r="I92" s="12">
        <v>2</v>
      </c>
      <c r="J92" s="12">
        <v>8</v>
      </c>
      <c r="K92" s="13">
        <v>1</v>
      </c>
      <c r="L92" s="13">
        <v>8</v>
      </c>
      <c r="M92" s="13">
        <v>1</v>
      </c>
      <c r="N92" s="11">
        <v>5</v>
      </c>
      <c r="O92" s="13">
        <v>2</v>
      </c>
      <c r="P92" s="13">
        <v>5</v>
      </c>
    </row>
    <row r="93" spans="1:16" s="2" customFormat="1" ht="18.75" customHeight="1">
      <c r="A93" s="146"/>
      <c r="B93" s="147"/>
      <c r="C93" s="147"/>
      <c r="D93" s="147"/>
      <c r="E93" s="148"/>
      <c r="F93" s="153"/>
      <c r="G93" s="149" t="s">
        <v>318</v>
      </c>
      <c r="H93" s="150"/>
      <c r="I93" s="10"/>
      <c r="J93" s="20">
        <v>1</v>
      </c>
      <c r="K93" s="20"/>
      <c r="L93" s="20"/>
      <c r="M93" s="20"/>
      <c r="N93" s="20"/>
      <c r="O93" s="20"/>
      <c r="P93" s="20"/>
    </row>
    <row r="94" spans="1:16" ht="14.25" customHeight="1" thickBot="1">
      <c r="A94" s="45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21" customHeight="1" hidden="1">
      <c r="A95" s="45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21" customHeight="1" hidden="1">
      <c r="A96" s="45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21" customHeight="1" hidden="1">
      <c r="A97" s="45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21" customHeight="1" hidden="1">
      <c r="A98" s="48"/>
      <c r="B98" s="46"/>
      <c r="C98" s="47"/>
      <c r="D98" s="49"/>
      <c r="E98" s="49"/>
      <c r="F98" s="50"/>
      <c r="G98" s="22"/>
      <c r="H98" s="47"/>
      <c r="I98" s="47"/>
      <c r="J98" s="47"/>
      <c r="K98" s="47"/>
      <c r="L98" s="47"/>
      <c r="M98" s="47"/>
      <c r="N98" s="47"/>
      <c r="O98" s="47"/>
      <c r="P98" s="47"/>
    </row>
    <row r="99" spans="1:16" ht="13.5" thickBot="1">
      <c r="A99" s="114" t="s">
        <v>140</v>
      </c>
      <c r="B99" s="115"/>
      <c r="C99" s="115"/>
      <c r="D99" s="115"/>
      <c r="E99" s="115"/>
      <c r="F99" s="116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>
      <c r="A100" s="117" t="s">
        <v>0</v>
      </c>
      <c r="B100" s="118"/>
      <c r="C100" s="118"/>
      <c r="D100" s="118"/>
      <c r="E100" s="118"/>
      <c r="F100" s="119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110" t="s">
        <v>68</v>
      </c>
      <c r="B101" s="111"/>
      <c r="C101" s="111"/>
      <c r="D101" s="111"/>
      <c r="E101" s="111"/>
      <c r="F101" s="112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104" t="s">
        <v>322</v>
      </c>
      <c r="B102" s="105"/>
      <c r="C102" s="105"/>
      <c r="D102" s="105"/>
      <c r="E102" s="105"/>
      <c r="F102" s="113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104" t="s">
        <v>323</v>
      </c>
      <c r="B103" s="105"/>
      <c r="C103" s="79"/>
      <c r="D103" s="79"/>
      <c r="E103" s="79"/>
      <c r="F103" s="80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104" t="s">
        <v>324</v>
      </c>
      <c r="B104" s="105"/>
      <c r="C104" s="105"/>
      <c r="D104" s="105"/>
      <c r="E104" s="105"/>
      <c r="F104" s="113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104" t="s">
        <v>325</v>
      </c>
      <c r="B105" s="105"/>
      <c r="C105" s="105"/>
      <c r="D105" s="105"/>
      <c r="E105" s="105"/>
      <c r="F105" s="113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104" t="s">
        <v>326</v>
      </c>
      <c r="B106" s="105"/>
      <c r="C106" s="105"/>
      <c r="D106" s="105"/>
      <c r="E106" s="105"/>
      <c r="F106" s="113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104" t="s">
        <v>327</v>
      </c>
      <c r="B107" s="105"/>
      <c r="C107" s="105"/>
      <c r="D107" s="105"/>
      <c r="E107" s="105"/>
      <c r="F107" s="113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1.25" customHeight="1">
      <c r="A108" s="104" t="s">
        <v>332</v>
      </c>
      <c r="B108" s="105"/>
      <c r="C108" s="105"/>
      <c r="D108" s="105"/>
      <c r="E108" s="105"/>
      <c r="F108" s="113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1.25" customHeight="1">
      <c r="A109" s="104" t="s">
        <v>333</v>
      </c>
      <c r="B109" s="105"/>
      <c r="C109" s="79"/>
      <c r="D109" s="79"/>
      <c r="E109" s="79"/>
      <c r="F109" s="80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1.25" customHeight="1">
      <c r="A110" s="104" t="s">
        <v>328</v>
      </c>
      <c r="B110" s="105"/>
      <c r="C110" s="79"/>
      <c r="D110" s="79"/>
      <c r="E110" s="79"/>
      <c r="F110" s="80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1.25" customHeight="1">
      <c r="A111" s="104" t="s">
        <v>334</v>
      </c>
      <c r="B111" s="105"/>
      <c r="C111" s="79"/>
      <c r="D111" s="79"/>
      <c r="E111" s="79"/>
      <c r="F111" s="80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1.25" customHeight="1">
      <c r="A112" s="104" t="s">
        <v>329</v>
      </c>
      <c r="B112" s="105"/>
      <c r="C112" s="105"/>
      <c r="D112" s="79"/>
      <c r="E112" s="79"/>
      <c r="F112" s="80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1.25" customHeight="1">
      <c r="A113" s="104" t="s">
        <v>330</v>
      </c>
      <c r="B113" s="105"/>
      <c r="C113" s="79"/>
      <c r="D113" s="79"/>
      <c r="E113" s="79"/>
      <c r="F113" s="80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1.25" customHeight="1">
      <c r="A114" s="104" t="s">
        <v>70</v>
      </c>
      <c r="B114" s="105"/>
      <c r="C114" s="79"/>
      <c r="D114" s="79"/>
      <c r="E114" s="79"/>
      <c r="F114" s="80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1.25" customHeight="1">
      <c r="A115" s="104" t="s">
        <v>331</v>
      </c>
      <c r="B115" s="105"/>
      <c r="C115" s="105"/>
      <c r="D115" s="79"/>
      <c r="E115" s="79"/>
      <c r="F115" s="80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1.25" customHeight="1">
      <c r="A116" s="104" t="s">
        <v>335</v>
      </c>
      <c r="B116" s="105"/>
      <c r="C116" s="105"/>
      <c r="D116" s="79"/>
      <c r="E116" s="79"/>
      <c r="F116" s="80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1.25" customHeight="1">
      <c r="A117" s="104" t="s">
        <v>336</v>
      </c>
      <c r="B117" s="105"/>
      <c r="C117" s="79"/>
      <c r="D117" s="79"/>
      <c r="E117" s="79"/>
      <c r="F117" s="80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1.25" customHeight="1">
      <c r="A118" s="104" t="s">
        <v>337</v>
      </c>
      <c r="B118" s="105"/>
      <c r="C118" s="105"/>
      <c r="D118" s="79"/>
      <c r="E118" s="79"/>
      <c r="F118" s="80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4.25" customHeight="1">
      <c r="A119" s="110" t="s">
        <v>69</v>
      </c>
      <c r="B119" s="111"/>
      <c r="C119" s="111"/>
      <c r="D119" s="111"/>
      <c r="E119" s="111"/>
      <c r="F119" s="112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4.25" customHeight="1">
      <c r="A120" s="109" t="s">
        <v>332</v>
      </c>
      <c r="B120" s="109"/>
      <c r="C120" s="109"/>
      <c r="D120" s="109"/>
      <c r="E120" s="109"/>
      <c r="F120" s="109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0.5" customHeight="1">
      <c r="A121" s="104" t="s">
        <v>333</v>
      </c>
      <c r="B121" s="105"/>
      <c r="C121" s="82"/>
      <c r="D121" s="82"/>
      <c r="E121" s="82"/>
      <c r="F121" s="83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1.25" customHeight="1">
      <c r="A122" s="104" t="s">
        <v>339</v>
      </c>
      <c r="B122" s="105"/>
      <c r="C122" s="105"/>
      <c r="D122" s="105"/>
      <c r="E122" s="105"/>
      <c r="F122" s="113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1.25" customHeight="1">
      <c r="A123" s="109" t="s">
        <v>338</v>
      </c>
      <c r="B123" s="109"/>
      <c r="C123" s="109"/>
      <c r="D123" s="109"/>
      <c r="E123" s="109"/>
      <c r="F123" s="109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1.25" customHeight="1">
      <c r="A124" s="106" t="s">
        <v>319</v>
      </c>
      <c r="B124" s="107"/>
      <c r="C124" s="107"/>
      <c r="D124" s="107"/>
      <c r="E124" s="107"/>
      <c r="F124" s="108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1.25" customHeight="1">
      <c r="A125" s="106" t="s">
        <v>320</v>
      </c>
      <c r="B125" s="107"/>
      <c r="C125" s="107"/>
      <c r="D125" s="107"/>
      <c r="E125" s="107"/>
      <c r="F125" s="108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1.25" customHeight="1">
      <c r="A126" s="110" t="s">
        <v>340</v>
      </c>
      <c r="B126" s="111"/>
      <c r="C126" s="111"/>
      <c r="D126" s="111"/>
      <c r="E126" s="111"/>
      <c r="F126" s="112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1.25" customHeight="1">
      <c r="A127" s="104" t="s">
        <v>341</v>
      </c>
      <c r="B127" s="105"/>
      <c r="C127" s="105"/>
      <c r="D127" s="105"/>
      <c r="E127" s="105"/>
      <c r="F127" s="113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1.25" customHeight="1">
      <c r="A128" s="110" t="s">
        <v>71</v>
      </c>
      <c r="B128" s="111"/>
      <c r="C128" s="111"/>
      <c r="D128" s="111"/>
      <c r="E128" s="111"/>
      <c r="F128" s="112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1.25" customHeight="1">
      <c r="A129" s="104" t="s">
        <v>72</v>
      </c>
      <c r="B129" s="105"/>
      <c r="C129" s="105"/>
      <c r="D129" s="105"/>
      <c r="E129" s="105"/>
      <c r="F129" s="113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1.25" customHeight="1">
      <c r="A130" s="104" t="s">
        <v>73</v>
      </c>
      <c r="B130" s="105"/>
      <c r="C130" s="105"/>
      <c r="D130" s="105"/>
      <c r="E130" s="105"/>
      <c r="F130" s="113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1.25" customHeight="1">
      <c r="A131" s="110" t="s">
        <v>74</v>
      </c>
      <c r="B131" s="111"/>
      <c r="C131" s="111"/>
      <c r="D131" s="111"/>
      <c r="E131" s="111"/>
      <c r="F131" s="112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1.25" customHeight="1">
      <c r="A132" s="104" t="s">
        <v>75</v>
      </c>
      <c r="B132" s="105"/>
      <c r="C132" s="105"/>
      <c r="D132" s="105"/>
      <c r="E132" s="105"/>
      <c r="F132" s="113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1.25" customHeight="1">
      <c r="A133" s="104" t="s">
        <v>77</v>
      </c>
      <c r="B133" s="105"/>
      <c r="C133" s="105"/>
      <c r="D133" s="105"/>
      <c r="E133" s="105"/>
      <c r="F133" s="113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104" t="s">
        <v>76</v>
      </c>
      <c r="B134" s="105"/>
      <c r="C134" s="105"/>
      <c r="D134" s="105"/>
      <c r="E134" s="105"/>
      <c r="F134" s="113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0.5">
      <c r="A135" s="22"/>
      <c r="B135" s="22"/>
      <c r="C135" s="23"/>
      <c r="D135" s="22"/>
      <c r="E135" s="22"/>
      <c r="F135" s="22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121" t="s">
        <v>78</v>
      </c>
      <c r="B136" s="121"/>
      <c r="C136" s="121"/>
      <c r="D136" s="121"/>
      <c r="E136" s="121"/>
      <c r="F136" s="121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121" t="s">
        <v>80</v>
      </c>
      <c r="B137" s="121"/>
      <c r="C137" s="121"/>
      <c r="D137" s="121"/>
      <c r="E137" s="121"/>
      <c r="F137" s="121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0.5">
      <c r="A138" s="22"/>
      <c r="B138" s="22"/>
      <c r="C138" s="23"/>
      <c r="D138" s="22"/>
      <c r="E138" s="22"/>
      <c r="F138" s="22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121" t="s">
        <v>79</v>
      </c>
      <c r="B139" s="121"/>
      <c r="C139" s="23"/>
      <c r="D139" s="22"/>
      <c r="E139" s="22"/>
      <c r="F139" s="22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.75">
      <c r="A140" s="120" t="s">
        <v>88</v>
      </c>
      <c r="B140" s="120"/>
      <c r="C140" s="120"/>
      <c r="D140" s="120"/>
      <c r="E140" s="120"/>
      <c r="F140" s="120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0.5">
      <c r="A141" s="22"/>
      <c r="B141" s="22"/>
      <c r="C141" s="23"/>
      <c r="D141" s="22"/>
      <c r="E141" s="22"/>
      <c r="F141" s="22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0.5">
      <c r="A142" s="22"/>
      <c r="B142" s="22"/>
      <c r="C142" s="23"/>
      <c r="D142" s="22"/>
      <c r="E142" s="22"/>
      <c r="F142" s="22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0.5">
      <c r="A143" s="22"/>
      <c r="B143" s="22"/>
      <c r="C143" s="23"/>
      <c r="D143" s="22"/>
      <c r="E143" s="22"/>
      <c r="F143" s="22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0.5">
      <c r="A144" s="22"/>
      <c r="B144" s="22"/>
      <c r="C144" s="23"/>
      <c r="D144" s="22"/>
      <c r="E144" s="22"/>
      <c r="F144" s="22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0.5">
      <c r="A145" s="22"/>
      <c r="B145" s="22"/>
      <c r="C145" s="23"/>
      <c r="D145" s="22"/>
      <c r="E145" s="22"/>
      <c r="F145" s="22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0.5">
      <c r="A146" s="22"/>
      <c r="B146" s="22"/>
      <c r="C146" s="23"/>
      <c r="D146" s="22"/>
      <c r="E146" s="22"/>
      <c r="F146" s="22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0.5">
      <c r="A147" s="22"/>
      <c r="B147" s="22"/>
      <c r="C147" s="23"/>
      <c r="D147" s="22"/>
      <c r="E147" s="22"/>
      <c r="F147" s="22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0.5">
      <c r="A148" s="22"/>
      <c r="B148" s="22"/>
      <c r="C148" s="23"/>
      <c r="D148" s="22"/>
      <c r="E148" s="22"/>
      <c r="F148" s="22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0.5">
      <c r="A149" s="22"/>
      <c r="B149" s="22"/>
      <c r="C149" s="23"/>
      <c r="D149" s="22"/>
      <c r="E149" s="22"/>
      <c r="F149" s="22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0.5">
      <c r="A150" s="22"/>
      <c r="B150" s="22"/>
      <c r="C150" s="23"/>
      <c r="D150" s="22"/>
      <c r="E150" s="22"/>
      <c r="F150" s="22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0.5">
      <c r="A151" s="22"/>
      <c r="B151" s="22"/>
      <c r="C151" s="23"/>
      <c r="D151" s="22"/>
      <c r="E151" s="22"/>
      <c r="F151" s="22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0.5">
      <c r="A152" s="22"/>
      <c r="B152" s="22"/>
      <c r="C152" s="23"/>
      <c r="D152" s="22"/>
      <c r="E152" s="22"/>
      <c r="F152" s="22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0.5">
      <c r="A153" s="22"/>
      <c r="B153" s="22"/>
      <c r="C153" s="23"/>
      <c r="D153" s="22"/>
      <c r="E153" s="22"/>
      <c r="F153" s="22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0.5">
      <c r="A154" s="22"/>
      <c r="B154" s="22"/>
      <c r="C154" s="23"/>
      <c r="D154" s="22"/>
      <c r="E154" s="22"/>
      <c r="F154" s="22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0.5">
      <c r="A155" s="22"/>
      <c r="B155" s="22"/>
      <c r="C155" s="23"/>
      <c r="D155" s="22"/>
      <c r="E155" s="22"/>
      <c r="F155" s="22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0.5">
      <c r="A156" s="22"/>
      <c r="B156" s="22"/>
      <c r="C156" s="23"/>
      <c r="D156" s="22"/>
      <c r="E156" s="22"/>
      <c r="F156" s="22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0.5">
      <c r="A157" s="22"/>
      <c r="B157" s="22"/>
      <c r="C157" s="23"/>
      <c r="D157" s="22"/>
      <c r="E157" s="22"/>
      <c r="F157" s="22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0.5">
      <c r="A158" s="22"/>
      <c r="B158" s="22"/>
      <c r="C158" s="23"/>
      <c r="D158" s="22"/>
      <c r="E158" s="22"/>
      <c r="F158" s="22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0.5">
      <c r="A159" s="22"/>
      <c r="B159" s="22"/>
      <c r="C159" s="23"/>
      <c r="D159" s="22"/>
      <c r="E159" s="22"/>
      <c r="F159" s="22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0.5">
      <c r="A160" s="22"/>
      <c r="B160" s="22"/>
      <c r="C160" s="23"/>
      <c r="D160" s="22"/>
      <c r="E160" s="22"/>
      <c r="F160" s="22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6" ht="9.75">
      <c r="A161" s="2"/>
      <c r="B161" s="2"/>
      <c r="C161" s="7"/>
      <c r="D161" s="2"/>
      <c r="E161" s="2"/>
      <c r="F161" s="2"/>
    </row>
    <row r="162" spans="1:6" ht="9.75">
      <c r="A162" s="2"/>
      <c r="B162" s="2"/>
      <c r="C162" s="7"/>
      <c r="D162" s="2"/>
      <c r="E162" s="2"/>
      <c r="F162" s="2"/>
    </row>
    <row r="163" spans="1:6" ht="9.75">
      <c r="A163" s="2"/>
      <c r="B163" s="2"/>
      <c r="C163" s="7"/>
      <c r="D163" s="2"/>
      <c r="E163" s="2"/>
      <c r="F163" s="2"/>
    </row>
    <row r="164" spans="1:6" ht="9.75">
      <c r="A164" s="2"/>
      <c r="B164" s="2"/>
      <c r="C164" s="7"/>
      <c r="D164" s="2"/>
      <c r="E164" s="2"/>
      <c r="F164" s="2"/>
    </row>
    <row r="165" spans="1:6" ht="9.75">
      <c r="A165" s="2"/>
      <c r="B165" s="2"/>
      <c r="C165" s="7"/>
      <c r="D165" s="2"/>
      <c r="E165" s="2"/>
      <c r="F165" s="2"/>
    </row>
    <row r="166" spans="1:6" ht="9.75">
      <c r="A166" s="2"/>
      <c r="B166" s="2"/>
      <c r="C166" s="7"/>
      <c r="D166" s="2"/>
      <c r="E166" s="2"/>
      <c r="F166" s="2"/>
    </row>
    <row r="167" spans="1:6" ht="9.75">
      <c r="A167" s="2"/>
      <c r="B167" s="2"/>
      <c r="C167" s="7"/>
      <c r="D167" s="2"/>
      <c r="E167" s="2"/>
      <c r="F167" s="2"/>
    </row>
    <row r="168" spans="1:6" ht="9.75">
      <c r="A168" s="2"/>
      <c r="B168" s="2"/>
      <c r="C168" s="7"/>
      <c r="D168" s="2"/>
      <c r="E168" s="2"/>
      <c r="F168" s="2"/>
    </row>
    <row r="169" spans="1:6" ht="9.75">
      <c r="A169" s="2"/>
      <c r="B169" s="2"/>
      <c r="C169" s="7"/>
      <c r="D169" s="2"/>
      <c r="E169" s="2"/>
      <c r="F169" s="2"/>
    </row>
    <row r="170" spans="1:6" ht="9.75">
      <c r="A170" s="2"/>
      <c r="B170" s="2"/>
      <c r="C170" s="7"/>
      <c r="D170" s="2"/>
      <c r="E170" s="2"/>
      <c r="F170" s="2"/>
    </row>
    <row r="171" spans="1:6" ht="9.75">
      <c r="A171" s="2"/>
      <c r="B171" s="2"/>
      <c r="C171" s="7"/>
      <c r="D171" s="2"/>
      <c r="E171" s="2"/>
      <c r="F171" s="2"/>
    </row>
    <row r="172" spans="1:6" ht="9.75">
      <c r="A172" s="2"/>
      <c r="B172" s="2"/>
      <c r="C172" s="7"/>
      <c r="D172" s="2"/>
      <c r="E172" s="2"/>
      <c r="F172" s="2"/>
    </row>
    <row r="173" spans="1:6" ht="9.75">
      <c r="A173" s="2"/>
      <c r="B173" s="2"/>
      <c r="C173" s="7"/>
      <c r="D173" s="2"/>
      <c r="E173" s="2"/>
      <c r="F173" s="2"/>
    </row>
    <row r="174" spans="1:6" ht="9.75">
      <c r="A174" s="2"/>
      <c r="B174" s="2"/>
      <c r="C174" s="7"/>
      <c r="D174" s="2"/>
      <c r="E174" s="2"/>
      <c r="F174" s="2"/>
    </row>
    <row r="175" spans="1:6" ht="9.75">
      <c r="A175" s="2"/>
      <c r="B175" s="2"/>
      <c r="C175" s="7"/>
      <c r="D175" s="2"/>
      <c r="E175" s="2"/>
      <c r="F175" s="2"/>
    </row>
    <row r="176" spans="1:6" ht="9.75">
      <c r="A176" s="2"/>
      <c r="B176" s="2"/>
      <c r="C176" s="7"/>
      <c r="D176" s="2"/>
      <c r="E176" s="2"/>
      <c r="F176" s="2"/>
    </row>
    <row r="177" spans="1:6" ht="9.75">
      <c r="A177" s="2"/>
      <c r="B177" s="2"/>
      <c r="C177" s="7"/>
      <c r="D177" s="2"/>
      <c r="E177" s="2"/>
      <c r="F177" s="2"/>
    </row>
    <row r="178" spans="1:6" ht="9.75">
      <c r="A178" s="2"/>
      <c r="B178" s="2"/>
      <c r="C178" s="7"/>
      <c r="D178" s="2"/>
      <c r="E178" s="2"/>
      <c r="F178" s="2"/>
    </row>
    <row r="179" spans="1:6" ht="9.75">
      <c r="A179" s="2"/>
      <c r="B179" s="2"/>
      <c r="C179" s="7"/>
      <c r="D179" s="2"/>
      <c r="E179" s="2"/>
      <c r="F179" s="2"/>
    </row>
    <row r="180" spans="1:6" ht="9.75">
      <c r="A180" s="2"/>
      <c r="B180" s="2"/>
      <c r="C180" s="7"/>
      <c r="D180" s="2"/>
      <c r="E180" s="2"/>
      <c r="F180" s="2"/>
    </row>
    <row r="181" spans="1:6" ht="9.75">
      <c r="A181" s="2"/>
      <c r="B181" s="2"/>
      <c r="C181" s="7"/>
      <c r="D181" s="2"/>
      <c r="E181" s="2"/>
      <c r="F181" s="2"/>
    </row>
    <row r="182" spans="1:6" ht="9.75">
      <c r="A182" s="2"/>
      <c r="B182" s="2"/>
      <c r="C182" s="7"/>
      <c r="D182" s="2"/>
      <c r="E182" s="2"/>
      <c r="F182" s="2"/>
    </row>
    <row r="183" spans="1:6" ht="9.75">
      <c r="A183" s="2"/>
      <c r="B183" s="2"/>
      <c r="C183" s="7"/>
      <c r="D183" s="2"/>
      <c r="E183" s="2"/>
      <c r="F183" s="2"/>
    </row>
    <row r="184" spans="1:6" ht="9.75">
      <c r="A184" s="2"/>
      <c r="B184" s="2"/>
      <c r="C184" s="7"/>
      <c r="D184" s="2"/>
      <c r="E184" s="2"/>
      <c r="F184" s="2"/>
    </row>
    <row r="185" spans="1:6" ht="9.75">
      <c r="A185" s="2"/>
      <c r="B185" s="2"/>
      <c r="C185" s="7"/>
      <c r="D185" s="2"/>
      <c r="E185" s="2"/>
      <c r="F185" s="2"/>
    </row>
    <row r="186" spans="1:6" ht="9.75">
      <c r="A186" s="2"/>
      <c r="B186" s="2"/>
      <c r="C186" s="7"/>
      <c r="D186" s="2"/>
      <c r="E186" s="2"/>
      <c r="F186" s="2"/>
    </row>
    <row r="187" spans="1:6" ht="9.75">
      <c r="A187" s="2"/>
      <c r="B187" s="2"/>
      <c r="C187" s="7"/>
      <c r="D187" s="2"/>
      <c r="E187" s="2"/>
      <c r="F187" s="2"/>
    </row>
    <row r="188" spans="1:6" ht="9.75">
      <c r="A188" s="2"/>
      <c r="B188" s="2"/>
      <c r="C188" s="7"/>
      <c r="D188" s="2"/>
      <c r="E188" s="2"/>
      <c r="F188" s="2"/>
    </row>
    <row r="189" spans="1:6" ht="9.75">
      <c r="A189" s="2"/>
      <c r="B189" s="2"/>
      <c r="C189" s="7"/>
      <c r="D189" s="2"/>
      <c r="E189" s="2"/>
      <c r="F189" s="2"/>
    </row>
    <row r="190" spans="1:6" ht="9.75">
      <c r="A190" s="2"/>
      <c r="B190" s="2"/>
      <c r="C190" s="7"/>
      <c r="D190" s="2"/>
      <c r="E190" s="2"/>
      <c r="F190" s="2"/>
    </row>
    <row r="191" spans="1:6" ht="9.75">
      <c r="A191" s="2"/>
      <c r="B191" s="2"/>
      <c r="C191" s="7"/>
      <c r="D191" s="2"/>
      <c r="E191" s="2"/>
      <c r="F191" s="2"/>
    </row>
    <row r="192" spans="1:6" ht="9.75">
      <c r="A192" s="2"/>
      <c r="B192" s="2"/>
      <c r="C192" s="7"/>
      <c r="D192" s="2"/>
      <c r="E192" s="2"/>
      <c r="F192" s="2"/>
    </row>
    <row r="193" spans="1:6" ht="9.75">
      <c r="A193" s="2"/>
      <c r="B193" s="2"/>
      <c r="C193" s="7"/>
      <c r="D193" s="2"/>
      <c r="E193" s="2"/>
      <c r="F193" s="2"/>
    </row>
    <row r="194" spans="1:6" ht="9.75">
      <c r="A194" s="2"/>
      <c r="B194" s="2"/>
      <c r="C194" s="7"/>
      <c r="D194" s="2"/>
      <c r="E194" s="2"/>
      <c r="F194" s="2"/>
    </row>
    <row r="195" spans="1:6" ht="9.75">
      <c r="A195" s="2"/>
      <c r="B195" s="2"/>
      <c r="C195" s="7"/>
      <c r="D195" s="2"/>
      <c r="E195" s="2"/>
      <c r="F195" s="2"/>
    </row>
    <row r="196" spans="1:6" ht="9.75">
      <c r="A196" s="2"/>
      <c r="B196" s="2"/>
      <c r="C196" s="7"/>
      <c r="D196" s="2"/>
      <c r="E196" s="2"/>
      <c r="F196" s="2"/>
    </row>
    <row r="197" spans="1:6" ht="9.75">
      <c r="A197" s="2"/>
      <c r="B197" s="2"/>
      <c r="C197" s="7"/>
      <c r="D197" s="2"/>
      <c r="E197" s="2"/>
      <c r="F197" s="2"/>
    </row>
  </sheetData>
  <sheetProtection/>
  <mergeCells count="76">
    <mergeCell ref="A92:E92"/>
    <mergeCell ref="G92:H92"/>
    <mergeCell ref="A124:F124"/>
    <mergeCell ref="A116:C116"/>
    <mergeCell ref="A117:B117"/>
    <mergeCell ref="A118:C118"/>
    <mergeCell ref="A120:F120"/>
    <mergeCell ref="A93:E93"/>
    <mergeCell ref="G93:H93"/>
    <mergeCell ref="F87:F93"/>
    <mergeCell ref="H7:H8"/>
    <mergeCell ref="G7:G8"/>
    <mergeCell ref="A91:E91"/>
    <mergeCell ref="G91:H91"/>
    <mergeCell ref="G90:H90"/>
    <mergeCell ref="A89:E89"/>
    <mergeCell ref="A88:E88"/>
    <mergeCell ref="G88:H88"/>
    <mergeCell ref="A90:E90"/>
    <mergeCell ref="A87:E87"/>
    <mergeCell ref="G89:H89"/>
    <mergeCell ref="O6:P6"/>
    <mergeCell ref="I6:J6"/>
    <mergeCell ref="G87:H87"/>
    <mergeCell ref="A4:A8"/>
    <mergeCell ref="B4:B8"/>
    <mergeCell ref="C4:C8"/>
    <mergeCell ref="D4:H4"/>
    <mergeCell ref="D5:D8"/>
    <mergeCell ref="G6:H6"/>
    <mergeCell ref="K5:L5"/>
    <mergeCell ref="M5:N5"/>
    <mergeCell ref="I4:P4"/>
    <mergeCell ref="M6:N6"/>
    <mergeCell ref="K6:L6"/>
    <mergeCell ref="O5:P5"/>
    <mergeCell ref="A131:F131"/>
    <mergeCell ref="A129:F129"/>
    <mergeCell ref="A130:F130"/>
    <mergeCell ref="A133:F133"/>
    <mergeCell ref="A132:F132"/>
    <mergeCell ref="B2:P2"/>
    <mergeCell ref="E5:E8"/>
    <mergeCell ref="F5:H5"/>
    <mergeCell ref="F6:F8"/>
    <mergeCell ref="I5:J5"/>
    <mergeCell ref="A103:B103"/>
    <mergeCell ref="A107:F107"/>
    <mergeCell ref="A106:F106"/>
    <mergeCell ref="A140:F140"/>
    <mergeCell ref="A136:F136"/>
    <mergeCell ref="A137:F137"/>
    <mergeCell ref="A139:B139"/>
    <mergeCell ref="A128:F128"/>
    <mergeCell ref="A127:F127"/>
    <mergeCell ref="A134:F134"/>
    <mergeCell ref="A112:C112"/>
    <mergeCell ref="A121:B121"/>
    <mergeCell ref="A119:F119"/>
    <mergeCell ref="A122:F122"/>
    <mergeCell ref="A99:F99"/>
    <mergeCell ref="A104:F104"/>
    <mergeCell ref="A102:F102"/>
    <mergeCell ref="A105:F105"/>
    <mergeCell ref="A100:F100"/>
    <mergeCell ref="A101:F101"/>
    <mergeCell ref="A113:B113"/>
    <mergeCell ref="A114:B114"/>
    <mergeCell ref="A125:F125"/>
    <mergeCell ref="A123:F123"/>
    <mergeCell ref="A126:F126"/>
    <mergeCell ref="A108:F108"/>
    <mergeCell ref="A115:C115"/>
    <mergeCell ref="A109:B109"/>
    <mergeCell ref="A110:B110"/>
    <mergeCell ref="A111:B111"/>
  </mergeCells>
  <printOptions/>
  <pageMargins left="0" right="0" top="0.3937007874015748" bottom="0.3937007874015748" header="0.5118110236220472" footer="0.5118110236220472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28"/>
  <sheetViews>
    <sheetView zoomScalePageLayoutView="0" workbookViewId="0" topLeftCell="A13">
      <selection activeCell="V36" sqref="V36"/>
    </sheetView>
  </sheetViews>
  <sheetFormatPr defaultColWidth="9.00390625" defaultRowHeight="12.75"/>
  <cols>
    <col min="1" max="1" width="6.50390625" style="0" customWidth="1"/>
    <col min="2" max="53" width="2.875" style="0" customWidth="1"/>
    <col min="54" max="54" width="6.25390625" style="0" customWidth="1"/>
  </cols>
  <sheetData>
    <row r="2" spans="1:56" ht="13.5">
      <c r="A2" s="173" t="s">
        <v>145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1:56" ht="12">
      <c r="A3" s="167" t="s">
        <v>146</v>
      </c>
      <c r="B3" s="167" t="s">
        <v>147</v>
      </c>
      <c r="C3" s="167"/>
      <c r="D3" s="167"/>
      <c r="E3" s="167"/>
      <c r="F3" s="170" t="s">
        <v>148</v>
      </c>
      <c r="G3" s="167" t="s">
        <v>149</v>
      </c>
      <c r="H3" s="167"/>
      <c r="I3" s="167"/>
      <c r="J3" s="170" t="s">
        <v>150</v>
      </c>
      <c r="K3" s="167" t="s">
        <v>151</v>
      </c>
      <c r="L3" s="167"/>
      <c r="M3" s="167"/>
      <c r="N3" s="55"/>
      <c r="O3" s="167" t="s">
        <v>152</v>
      </c>
      <c r="P3" s="167"/>
      <c r="Q3" s="167"/>
      <c r="R3" s="167"/>
      <c r="S3" s="170" t="s">
        <v>153</v>
      </c>
      <c r="T3" s="167" t="s">
        <v>154</v>
      </c>
      <c r="U3" s="167"/>
      <c r="V3" s="167"/>
      <c r="W3" s="170" t="s">
        <v>155</v>
      </c>
      <c r="X3" s="167" t="s">
        <v>156</v>
      </c>
      <c r="Y3" s="167"/>
      <c r="Z3" s="167"/>
      <c r="AA3" s="170" t="s">
        <v>157</v>
      </c>
      <c r="AB3" s="167" t="s">
        <v>158</v>
      </c>
      <c r="AC3" s="167"/>
      <c r="AD3" s="167"/>
      <c r="AE3" s="167"/>
      <c r="AF3" s="170" t="s">
        <v>159</v>
      </c>
      <c r="AG3" s="167" t="s">
        <v>160</v>
      </c>
      <c r="AH3" s="167"/>
      <c r="AI3" s="167"/>
      <c r="AJ3" s="170" t="s">
        <v>161</v>
      </c>
      <c r="AK3" s="167" t="s">
        <v>162</v>
      </c>
      <c r="AL3" s="167"/>
      <c r="AM3" s="167"/>
      <c r="AN3" s="167"/>
      <c r="AO3" s="167" t="s">
        <v>163</v>
      </c>
      <c r="AP3" s="167"/>
      <c r="AQ3" s="167"/>
      <c r="AR3" s="167"/>
      <c r="AS3" s="170" t="s">
        <v>164</v>
      </c>
      <c r="AT3" s="167" t="s">
        <v>165</v>
      </c>
      <c r="AU3" s="167"/>
      <c r="AV3" s="167"/>
      <c r="AW3" s="170" t="s">
        <v>166</v>
      </c>
      <c r="AX3" s="167" t="s">
        <v>167</v>
      </c>
      <c r="AY3" s="167"/>
      <c r="AZ3" s="167"/>
      <c r="BA3" s="167"/>
      <c r="BB3" s="54"/>
      <c r="BC3" s="54"/>
      <c r="BD3" s="54"/>
    </row>
    <row r="4" spans="1:56" ht="73.5" customHeight="1">
      <c r="A4" s="167"/>
      <c r="B4" s="56" t="s">
        <v>168</v>
      </c>
      <c r="C4" s="56" t="s">
        <v>169</v>
      </c>
      <c r="D4" s="56" t="s">
        <v>170</v>
      </c>
      <c r="E4" s="56" t="s">
        <v>171</v>
      </c>
      <c r="F4" s="171"/>
      <c r="G4" s="56" t="s">
        <v>172</v>
      </c>
      <c r="H4" s="56" t="s">
        <v>173</v>
      </c>
      <c r="I4" s="56" t="s">
        <v>174</v>
      </c>
      <c r="J4" s="171"/>
      <c r="K4" s="56" t="s">
        <v>175</v>
      </c>
      <c r="L4" s="56" t="s">
        <v>176</v>
      </c>
      <c r="M4" s="56" t="s">
        <v>177</v>
      </c>
      <c r="N4" s="56" t="s">
        <v>178</v>
      </c>
      <c r="O4" s="56" t="s">
        <v>168</v>
      </c>
      <c r="P4" s="56" t="s">
        <v>169</v>
      </c>
      <c r="Q4" s="56" t="s">
        <v>170</v>
      </c>
      <c r="R4" s="56" t="s">
        <v>171</v>
      </c>
      <c r="S4" s="171"/>
      <c r="T4" s="56" t="s">
        <v>179</v>
      </c>
      <c r="U4" s="56" t="s">
        <v>180</v>
      </c>
      <c r="V4" s="56" t="s">
        <v>181</v>
      </c>
      <c r="W4" s="171"/>
      <c r="X4" s="56" t="s">
        <v>182</v>
      </c>
      <c r="Y4" s="56" t="s">
        <v>183</v>
      </c>
      <c r="Z4" s="56" t="s">
        <v>184</v>
      </c>
      <c r="AA4" s="171"/>
      <c r="AB4" s="56" t="s">
        <v>182</v>
      </c>
      <c r="AC4" s="56" t="s">
        <v>183</v>
      </c>
      <c r="AD4" s="56" t="s">
        <v>184</v>
      </c>
      <c r="AE4" s="56" t="s">
        <v>185</v>
      </c>
      <c r="AF4" s="171"/>
      <c r="AG4" s="56" t="s">
        <v>172</v>
      </c>
      <c r="AH4" s="56" t="s">
        <v>173</v>
      </c>
      <c r="AI4" s="56" t="s">
        <v>174</v>
      </c>
      <c r="AJ4" s="171"/>
      <c r="AK4" s="56" t="s">
        <v>186</v>
      </c>
      <c r="AL4" s="56" t="s">
        <v>187</v>
      </c>
      <c r="AM4" s="56" t="s">
        <v>188</v>
      </c>
      <c r="AN4" s="56" t="s">
        <v>189</v>
      </c>
      <c r="AO4" s="56" t="s">
        <v>168</v>
      </c>
      <c r="AP4" s="56" t="s">
        <v>169</v>
      </c>
      <c r="AQ4" s="56" t="s">
        <v>170</v>
      </c>
      <c r="AR4" s="56" t="s">
        <v>171</v>
      </c>
      <c r="AS4" s="171"/>
      <c r="AT4" s="56" t="s">
        <v>172</v>
      </c>
      <c r="AU4" s="56" t="s">
        <v>173</v>
      </c>
      <c r="AV4" s="56" t="s">
        <v>174</v>
      </c>
      <c r="AW4" s="171"/>
      <c r="AX4" s="56" t="s">
        <v>175</v>
      </c>
      <c r="AY4" s="56" t="s">
        <v>176</v>
      </c>
      <c r="AZ4" s="56" t="s">
        <v>177</v>
      </c>
      <c r="BA4" s="57" t="s">
        <v>190</v>
      </c>
      <c r="BB4" s="54"/>
      <c r="BC4" s="54"/>
      <c r="BD4" s="54"/>
    </row>
    <row r="5" spans="1:56" ht="12">
      <c r="A5" s="167"/>
      <c r="B5" s="58" t="s">
        <v>191</v>
      </c>
      <c r="C5" s="58" t="s">
        <v>192</v>
      </c>
      <c r="D5" s="58" t="s">
        <v>193</v>
      </c>
      <c r="E5" s="58" t="s">
        <v>194</v>
      </c>
      <c r="F5" s="58" t="s">
        <v>195</v>
      </c>
      <c r="G5" s="58" t="s">
        <v>196</v>
      </c>
      <c r="H5" s="58" t="s">
        <v>197</v>
      </c>
      <c r="I5" s="58" t="s">
        <v>198</v>
      </c>
      <c r="J5" s="58" t="s">
        <v>199</v>
      </c>
      <c r="K5" s="58" t="s">
        <v>200</v>
      </c>
      <c r="L5" s="58" t="s">
        <v>201</v>
      </c>
      <c r="M5" s="58" t="s">
        <v>202</v>
      </c>
      <c r="N5" s="58" t="s">
        <v>203</v>
      </c>
      <c r="O5" s="58" t="s">
        <v>204</v>
      </c>
      <c r="P5" s="58" t="s">
        <v>205</v>
      </c>
      <c r="Q5" s="58" t="s">
        <v>206</v>
      </c>
      <c r="R5" s="58" t="s">
        <v>207</v>
      </c>
      <c r="S5" s="58" t="s">
        <v>208</v>
      </c>
      <c r="T5" s="58" t="s">
        <v>209</v>
      </c>
      <c r="U5" s="58" t="s">
        <v>210</v>
      </c>
      <c r="V5" s="58" t="s">
        <v>211</v>
      </c>
      <c r="W5" s="58" t="s">
        <v>212</v>
      </c>
      <c r="X5" s="58" t="s">
        <v>213</v>
      </c>
      <c r="Y5" s="58" t="s">
        <v>214</v>
      </c>
      <c r="Z5" s="58" t="s">
        <v>215</v>
      </c>
      <c r="AA5" s="58" t="s">
        <v>216</v>
      </c>
      <c r="AB5" s="58" t="s">
        <v>217</v>
      </c>
      <c r="AC5" s="58" t="s">
        <v>218</v>
      </c>
      <c r="AD5" s="58" t="s">
        <v>219</v>
      </c>
      <c r="AE5" s="58" t="s">
        <v>220</v>
      </c>
      <c r="AF5" s="58" t="s">
        <v>221</v>
      </c>
      <c r="AG5" s="58" t="s">
        <v>222</v>
      </c>
      <c r="AH5" s="58" t="s">
        <v>223</v>
      </c>
      <c r="AI5" s="58" t="s">
        <v>224</v>
      </c>
      <c r="AJ5" s="58" t="s">
        <v>225</v>
      </c>
      <c r="AK5" s="58" t="s">
        <v>226</v>
      </c>
      <c r="AL5" s="58" t="s">
        <v>227</v>
      </c>
      <c r="AM5" s="58" t="s">
        <v>228</v>
      </c>
      <c r="AN5" s="58" t="s">
        <v>229</v>
      </c>
      <c r="AO5" s="58" t="s">
        <v>230</v>
      </c>
      <c r="AP5" s="58" t="s">
        <v>231</v>
      </c>
      <c r="AQ5" s="58" t="s">
        <v>232</v>
      </c>
      <c r="AR5" s="58" t="s">
        <v>233</v>
      </c>
      <c r="AS5" s="58" t="s">
        <v>234</v>
      </c>
      <c r="AT5" s="58" t="s">
        <v>235</v>
      </c>
      <c r="AU5" s="58" t="s">
        <v>236</v>
      </c>
      <c r="AV5" s="58" t="s">
        <v>237</v>
      </c>
      <c r="AW5" s="58" t="s">
        <v>238</v>
      </c>
      <c r="AX5" s="58" t="s">
        <v>239</v>
      </c>
      <c r="AY5" s="58" t="s">
        <v>240</v>
      </c>
      <c r="AZ5" s="58" t="s">
        <v>241</v>
      </c>
      <c r="BA5" s="59" t="s">
        <v>242</v>
      </c>
      <c r="BB5" s="54"/>
      <c r="BC5" s="54"/>
      <c r="BD5" s="54"/>
    </row>
    <row r="6" spans="1:56" ht="12">
      <c r="A6" s="66" t="s">
        <v>243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 t="s">
        <v>84</v>
      </c>
      <c r="S6" s="87" t="s">
        <v>82</v>
      </c>
      <c r="T6" s="87" t="s">
        <v>82</v>
      </c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 t="s">
        <v>84</v>
      </c>
      <c r="AR6" s="87" t="s">
        <v>84</v>
      </c>
      <c r="AS6" s="87" t="s">
        <v>82</v>
      </c>
      <c r="AT6" s="87" t="s">
        <v>82</v>
      </c>
      <c r="AU6" s="87" t="s">
        <v>82</v>
      </c>
      <c r="AV6" s="87" t="s">
        <v>82</v>
      </c>
      <c r="AW6" s="87" t="s">
        <v>82</v>
      </c>
      <c r="AX6" s="87" t="s">
        <v>82</v>
      </c>
      <c r="AY6" s="87" t="s">
        <v>82</v>
      </c>
      <c r="AZ6" s="87" t="s">
        <v>82</v>
      </c>
      <c r="BA6" s="87" t="s">
        <v>82</v>
      </c>
      <c r="BB6" s="61"/>
      <c r="BC6" s="61"/>
      <c r="BD6" s="61"/>
    </row>
    <row r="7" spans="1:56" ht="12">
      <c r="A7" s="66" t="s">
        <v>244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 t="s">
        <v>84</v>
      </c>
      <c r="S7" s="87" t="s">
        <v>82</v>
      </c>
      <c r="T7" s="87" t="s">
        <v>82</v>
      </c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 t="s">
        <v>84</v>
      </c>
      <c r="AL7" s="87" t="s">
        <v>83</v>
      </c>
      <c r="AM7" s="87" t="s">
        <v>83</v>
      </c>
      <c r="AN7" s="87" t="s">
        <v>83</v>
      </c>
      <c r="AO7" s="87" t="s">
        <v>83</v>
      </c>
      <c r="AP7" s="87" t="s">
        <v>83</v>
      </c>
      <c r="AQ7" s="87" t="s">
        <v>83</v>
      </c>
      <c r="AR7" s="87" t="s">
        <v>83</v>
      </c>
      <c r="AS7" s="87" t="s">
        <v>82</v>
      </c>
      <c r="AT7" s="87" t="s">
        <v>82</v>
      </c>
      <c r="AU7" s="87" t="s">
        <v>82</v>
      </c>
      <c r="AV7" s="87" t="s">
        <v>82</v>
      </c>
      <c r="AW7" s="87" t="s">
        <v>82</v>
      </c>
      <c r="AX7" s="87" t="s">
        <v>82</v>
      </c>
      <c r="AY7" s="87" t="s">
        <v>82</v>
      </c>
      <c r="AZ7" s="87" t="s">
        <v>82</v>
      </c>
      <c r="BA7" s="87" t="s">
        <v>82</v>
      </c>
      <c r="BB7" s="61"/>
      <c r="BC7" s="61"/>
      <c r="BD7" s="61"/>
    </row>
    <row r="8" spans="1:56" ht="12">
      <c r="A8" s="66" t="s">
        <v>245</v>
      </c>
      <c r="B8" s="87"/>
      <c r="C8" s="87"/>
      <c r="D8" s="87"/>
      <c r="E8" s="87"/>
      <c r="F8" s="87"/>
      <c r="G8" s="87"/>
      <c r="H8" s="87"/>
      <c r="I8" s="87" t="s">
        <v>84</v>
      </c>
      <c r="J8" s="87" t="s">
        <v>198</v>
      </c>
      <c r="K8" s="87" t="s">
        <v>198</v>
      </c>
      <c r="L8" s="87" t="s">
        <v>198</v>
      </c>
      <c r="M8" s="87" t="s">
        <v>198</v>
      </c>
      <c r="N8" s="87" t="s">
        <v>198</v>
      </c>
      <c r="O8" s="87" t="s">
        <v>198</v>
      </c>
      <c r="P8" s="87" t="s">
        <v>198</v>
      </c>
      <c r="Q8" s="87" t="s">
        <v>198</v>
      </c>
      <c r="R8" s="87" t="s">
        <v>198</v>
      </c>
      <c r="S8" s="87" t="s">
        <v>82</v>
      </c>
      <c r="T8" s="87" t="s">
        <v>82</v>
      </c>
      <c r="U8" s="87"/>
      <c r="V8" s="87"/>
      <c r="W8" s="87"/>
      <c r="X8" s="87"/>
      <c r="Y8" s="87"/>
      <c r="Z8" s="87"/>
      <c r="AA8" s="87"/>
      <c r="AB8" s="87" t="s">
        <v>84</v>
      </c>
      <c r="AC8" s="87" t="s">
        <v>198</v>
      </c>
      <c r="AD8" s="87" t="s">
        <v>198</v>
      </c>
      <c r="AE8" s="87" t="s">
        <v>198</v>
      </c>
      <c r="AF8" s="87" t="s">
        <v>198</v>
      </c>
      <c r="AG8" s="87" t="s">
        <v>198</v>
      </c>
      <c r="AH8" s="87" t="s">
        <v>198</v>
      </c>
      <c r="AI8" s="87" t="s">
        <v>198</v>
      </c>
      <c r="AJ8" s="87" t="s">
        <v>198</v>
      </c>
      <c r="AK8" s="87" t="s">
        <v>198</v>
      </c>
      <c r="AL8" s="87" t="s">
        <v>198</v>
      </c>
      <c r="AM8" s="87" t="s">
        <v>198</v>
      </c>
      <c r="AN8" s="87" t="s">
        <v>198</v>
      </c>
      <c r="AO8" s="87" t="s">
        <v>198</v>
      </c>
      <c r="AP8" s="87" t="s">
        <v>198</v>
      </c>
      <c r="AQ8" s="87" t="s">
        <v>198</v>
      </c>
      <c r="AR8" s="87" t="s">
        <v>198</v>
      </c>
      <c r="AS8" s="87" t="s">
        <v>198</v>
      </c>
      <c r="AT8" s="87" t="s">
        <v>82</v>
      </c>
      <c r="AU8" s="87" t="s">
        <v>82</v>
      </c>
      <c r="AV8" s="87" t="s">
        <v>82</v>
      </c>
      <c r="AW8" s="87" t="s">
        <v>82</v>
      </c>
      <c r="AX8" s="87" t="s">
        <v>82</v>
      </c>
      <c r="AY8" s="87" t="s">
        <v>82</v>
      </c>
      <c r="AZ8" s="87" t="s">
        <v>82</v>
      </c>
      <c r="BA8" s="87" t="s">
        <v>82</v>
      </c>
      <c r="BB8" s="61"/>
      <c r="BC8" s="61"/>
      <c r="BD8" s="61"/>
    </row>
    <row r="9" spans="1:56" ht="12">
      <c r="A9" s="66" t="s">
        <v>246</v>
      </c>
      <c r="B9" s="87"/>
      <c r="C9" s="87"/>
      <c r="D9" s="87"/>
      <c r="E9" s="87"/>
      <c r="F9" s="87"/>
      <c r="G9" s="87"/>
      <c r="H9" s="87" t="s">
        <v>84</v>
      </c>
      <c r="I9" s="87" t="s">
        <v>198</v>
      </c>
      <c r="J9" s="87" t="s">
        <v>198</v>
      </c>
      <c r="K9" s="87" t="s">
        <v>198</v>
      </c>
      <c r="L9" s="87" t="s">
        <v>198</v>
      </c>
      <c r="M9" s="87" t="s">
        <v>198</v>
      </c>
      <c r="N9" s="87" t="s">
        <v>198</v>
      </c>
      <c r="O9" s="87" t="s">
        <v>198</v>
      </c>
      <c r="P9" s="87" t="s">
        <v>198</v>
      </c>
      <c r="Q9" s="87" t="s">
        <v>198</v>
      </c>
      <c r="R9" s="87" t="s">
        <v>198</v>
      </c>
      <c r="S9" s="87" t="s">
        <v>82</v>
      </c>
      <c r="T9" s="87" t="s">
        <v>82</v>
      </c>
      <c r="U9" s="87"/>
      <c r="V9" s="87"/>
      <c r="W9" s="87"/>
      <c r="X9" s="87"/>
      <c r="Y9" s="87"/>
      <c r="Z9" s="87" t="s">
        <v>198</v>
      </c>
      <c r="AA9" s="87" t="s">
        <v>198</v>
      </c>
      <c r="AB9" s="87" t="s">
        <v>198</v>
      </c>
      <c r="AC9" s="87" t="s">
        <v>198</v>
      </c>
      <c r="AD9" s="87" t="s">
        <v>198</v>
      </c>
      <c r="AE9" s="87" t="s">
        <v>198</v>
      </c>
      <c r="AF9" s="87" t="s">
        <v>198</v>
      </c>
      <c r="AG9" s="87" t="s">
        <v>198</v>
      </c>
      <c r="AH9" s="87" t="s">
        <v>198</v>
      </c>
      <c r="AI9" s="87" t="s">
        <v>247</v>
      </c>
      <c r="AJ9" s="87" t="s">
        <v>247</v>
      </c>
      <c r="AK9" s="87" t="s">
        <v>247</v>
      </c>
      <c r="AL9" s="87" t="s">
        <v>247</v>
      </c>
      <c r="AM9" s="88" t="s">
        <v>248</v>
      </c>
      <c r="AN9" s="88" t="s">
        <v>248</v>
      </c>
      <c r="AO9" s="88" t="s">
        <v>248</v>
      </c>
      <c r="AP9" s="88" t="s">
        <v>248</v>
      </c>
      <c r="AQ9" s="87" t="s">
        <v>245</v>
      </c>
      <c r="AR9" s="87" t="s">
        <v>245</v>
      </c>
      <c r="AS9" s="87" t="s">
        <v>249</v>
      </c>
      <c r="AT9" s="87" t="s">
        <v>249</v>
      </c>
      <c r="AU9" s="87" t="s">
        <v>249</v>
      </c>
      <c r="AV9" s="87" t="s">
        <v>249</v>
      </c>
      <c r="AW9" s="87" t="s">
        <v>249</v>
      </c>
      <c r="AX9" s="87" t="s">
        <v>249</v>
      </c>
      <c r="AY9" s="87" t="s">
        <v>249</v>
      </c>
      <c r="AZ9" s="87" t="s">
        <v>249</v>
      </c>
      <c r="BA9" s="87" t="s">
        <v>249</v>
      </c>
      <c r="BB9" s="61"/>
      <c r="BC9" s="61"/>
      <c r="BD9" s="61"/>
    </row>
    <row r="10" spans="1:56" ht="12">
      <c r="A10" s="60"/>
      <c r="B10" s="6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61"/>
      <c r="BC10" s="61"/>
      <c r="BD10" s="61"/>
    </row>
    <row r="11" spans="1:56" ht="12.75" customHeight="1">
      <c r="A11" s="172" t="s">
        <v>250</v>
      </c>
      <c r="B11" s="172"/>
      <c r="C11" s="172"/>
      <c r="D11" s="172"/>
      <c r="E11" s="172"/>
      <c r="F11" s="172"/>
      <c r="G11" s="55"/>
      <c r="H11" s="168" t="s">
        <v>251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0"/>
      <c r="Y11" s="55" t="s">
        <v>83</v>
      </c>
      <c r="Z11" s="169" t="s">
        <v>252</v>
      </c>
      <c r="AA11" s="169"/>
      <c r="AB11" s="169"/>
      <c r="AC11" s="169"/>
      <c r="AD11" s="169"/>
      <c r="AE11" s="169"/>
      <c r="AF11" s="169"/>
      <c r="AG11" s="60"/>
      <c r="AH11" s="60"/>
      <c r="AI11" s="60"/>
      <c r="AJ11" s="60"/>
      <c r="AK11" s="60"/>
      <c r="AL11" s="60"/>
      <c r="AM11" s="60"/>
      <c r="AN11" s="60"/>
      <c r="AO11" s="62"/>
      <c r="AP11" s="60"/>
      <c r="AQ11" s="60"/>
      <c r="AR11" s="63" t="s">
        <v>248</v>
      </c>
      <c r="AS11" s="154" t="s">
        <v>253</v>
      </c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81"/>
    </row>
    <row r="12" spans="1:56" ht="1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2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1"/>
      <c r="BB12" s="61"/>
      <c r="BC12" s="61"/>
      <c r="BD12" s="61"/>
    </row>
    <row r="13" spans="1:56" ht="12">
      <c r="A13" s="60"/>
      <c r="B13" s="60"/>
      <c r="C13" s="60"/>
      <c r="D13" s="60"/>
      <c r="E13" s="60"/>
      <c r="F13" s="60"/>
      <c r="G13" s="55" t="s">
        <v>84</v>
      </c>
      <c r="H13" s="168" t="s">
        <v>254</v>
      </c>
      <c r="I13" s="168"/>
      <c r="J13" s="168"/>
      <c r="K13" s="168"/>
      <c r="L13" s="168"/>
      <c r="M13" s="168"/>
      <c r="N13" s="168"/>
      <c r="O13" s="168"/>
      <c r="P13" s="168"/>
      <c r="Q13" s="168"/>
      <c r="R13" s="60"/>
      <c r="S13" s="60"/>
      <c r="T13" s="60"/>
      <c r="U13" s="61"/>
      <c r="V13" s="60"/>
      <c r="W13" s="60"/>
      <c r="X13" s="60"/>
      <c r="Y13" s="55" t="s">
        <v>198</v>
      </c>
      <c r="Z13" s="168" t="s">
        <v>255</v>
      </c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60"/>
      <c r="AR13" s="55" t="s">
        <v>245</v>
      </c>
      <c r="AS13" s="169" t="s">
        <v>256</v>
      </c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61"/>
    </row>
    <row r="14" spans="1:56" ht="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1"/>
      <c r="BB14" s="61"/>
      <c r="BC14" s="61"/>
      <c r="BD14" s="61"/>
    </row>
    <row r="15" spans="1:56" ht="12">
      <c r="A15" s="60"/>
      <c r="B15" s="60"/>
      <c r="C15" s="60"/>
      <c r="D15" s="60"/>
      <c r="E15" s="60"/>
      <c r="F15" s="60"/>
      <c r="G15" s="55" t="s">
        <v>82</v>
      </c>
      <c r="H15" s="168" t="s">
        <v>257</v>
      </c>
      <c r="I15" s="168"/>
      <c r="J15" s="168"/>
      <c r="K15" s="168"/>
      <c r="L15" s="168"/>
      <c r="M15" s="168"/>
      <c r="N15" s="168"/>
      <c r="O15" s="168"/>
      <c r="P15" s="168"/>
      <c r="Q15" s="168"/>
      <c r="R15" s="60"/>
      <c r="S15" s="60"/>
      <c r="T15" s="60"/>
      <c r="U15" s="61"/>
      <c r="V15" s="60"/>
      <c r="W15" s="60"/>
      <c r="X15" s="60"/>
      <c r="Y15" s="55" t="s">
        <v>247</v>
      </c>
      <c r="Z15" s="168" t="s">
        <v>258</v>
      </c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60"/>
      <c r="AR15" s="55" t="s">
        <v>249</v>
      </c>
      <c r="AS15" s="168" t="s">
        <v>259</v>
      </c>
      <c r="AT15" s="168"/>
      <c r="AU15" s="168"/>
      <c r="AV15" s="168"/>
      <c r="AW15" s="168"/>
      <c r="AX15" s="168"/>
      <c r="AY15" s="168"/>
      <c r="AZ15" s="168"/>
      <c r="BA15" s="168"/>
      <c r="BB15" s="168"/>
      <c r="BC15" s="61"/>
      <c r="BD15" s="61"/>
    </row>
    <row r="16" spans="1:56" ht="1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1"/>
      <c r="BB16" s="61"/>
      <c r="BC16" s="61"/>
      <c r="BD16" s="61"/>
    </row>
    <row r="17" spans="1:56" ht="13.5">
      <c r="A17" s="166" t="s">
        <v>260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61"/>
      <c r="BC17" s="61"/>
      <c r="BD17" s="61"/>
    </row>
    <row r="18" spans="1:56" ht="13.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</row>
    <row r="19" spans="1:56" ht="12">
      <c r="A19" s="167" t="s">
        <v>146</v>
      </c>
      <c r="B19" s="164" t="s">
        <v>90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 t="s">
        <v>85</v>
      </c>
      <c r="U19" s="164"/>
      <c r="V19" s="164"/>
      <c r="W19" s="164"/>
      <c r="X19" s="164"/>
      <c r="Y19" s="164"/>
      <c r="Z19" s="164"/>
      <c r="AA19" s="164"/>
      <c r="AB19" s="164"/>
      <c r="AC19" s="164" t="s">
        <v>261</v>
      </c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7" t="s">
        <v>120</v>
      </c>
      <c r="AY19" s="167"/>
      <c r="AZ19" s="167"/>
      <c r="BA19" s="167"/>
      <c r="BB19" s="167"/>
      <c r="BC19" s="164" t="s">
        <v>86</v>
      </c>
      <c r="BD19" s="164" t="s">
        <v>87</v>
      </c>
    </row>
    <row r="20" spans="1:56" ht="39" customHeight="1">
      <c r="A20" s="167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 t="s">
        <v>91</v>
      </c>
      <c r="AD20" s="164"/>
      <c r="AE20" s="164"/>
      <c r="AF20" s="164"/>
      <c r="AG20" s="164"/>
      <c r="AH20" s="164"/>
      <c r="AI20" s="164"/>
      <c r="AJ20" s="164" t="s">
        <v>31</v>
      </c>
      <c r="AK20" s="164"/>
      <c r="AL20" s="164"/>
      <c r="AM20" s="164"/>
      <c r="AN20" s="164"/>
      <c r="AO20" s="164"/>
      <c r="AP20" s="164"/>
      <c r="AQ20" s="164" t="s">
        <v>262</v>
      </c>
      <c r="AR20" s="164"/>
      <c r="AS20" s="164"/>
      <c r="AT20" s="164"/>
      <c r="AU20" s="164"/>
      <c r="AV20" s="164"/>
      <c r="AW20" s="164"/>
      <c r="AX20" s="164" t="s">
        <v>263</v>
      </c>
      <c r="AY20" s="164"/>
      <c r="AZ20" s="164"/>
      <c r="BA20" s="164" t="s">
        <v>264</v>
      </c>
      <c r="BB20" s="164"/>
      <c r="BC20" s="164"/>
      <c r="BD20" s="164"/>
    </row>
    <row r="21" spans="1:56" ht="19.5" customHeight="1">
      <c r="A21" s="167"/>
      <c r="B21" s="164" t="s">
        <v>87</v>
      </c>
      <c r="C21" s="164"/>
      <c r="D21" s="164"/>
      <c r="E21" s="164"/>
      <c r="F21" s="164"/>
      <c r="G21" s="164"/>
      <c r="H21" s="164" t="s">
        <v>265</v>
      </c>
      <c r="I21" s="164"/>
      <c r="J21" s="164"/>
      <c r="K21" s="164"/>
      <c r="L21" s="164"/>
      <c r="M21" s="164"/>
      <c r="N21" s="164" t="s">
        <v>266</v>
      </c>
      <c r="O21" s="164"/>
      <c r="P21" s="164"/>
      <c r="Q21" s="164"/>
      <c r="R21" s="164"/>
      <c r="S21" s="164"/>
      <c r="T21" s="164" t="s">
        <v>87</v>
      </c>
      <c r="U21" s="164"/>
      <c r="V21" s="164"/>
      <c r="W21" s="164" t="s">
        <v>265</v>
      </c>
      <c r="X21" s="164"/>
      <c r="Y21" s="164"/>
      <c r="Z21" s="164" t="s">
        <v>266</v>
      </c>
      <c r="AA21" s="164"/>
      <c r="AB21" s="164"/>
      <c r="AC21" s="164" t="s">
        <v>87</v>
      </c>
      <c r="AD21" s="164"/>
      <c r="AE21" s="164"/>
      <c r="AF21" s="164" t="s">
        <v>265</v>
      </c>
      <c r="AG21" s="164"/>
      <c r="AH21" s="164" t="s">
        <v>266</v>
      </c>
      <c r="AI21" s="164"/>
      <c r="AJ21" s="164" t="s">
        <v>87</v>
      </c>
      <c r="AK21" s="164"/>
      <c r="AL21" s="164"/>
      <c r="AM21" s="164" t="s">
        <v>265</v>
      </c>
      <c r="AN21" s="164"/>
      <c r="AO21" s="164" t="s">
        <v>266</v>
      </c>
      <c r="AP21" s="164"/>
      <c r="AQ21" s="164" t="s">
        <v>87</v>
      </c>
      <c r="AR21" s="164"/>
      <c r="AS21" s="164"/>
      <c r="AT21" s="164" t="s">
        <v>265</v>
      </c>
      <c r="AU21" s="164"/>
      <c r="AV21" s="164" t="s">
        <v>266</v>
      </c>
      <c r="AW21" s="164"/>
      <c r="AX21" s="164"/>
      <c r="AY21" s="164"/>
      <c r="AZ21" s="164"/>
      <c r="BA21" s="164"/>
      <c r="BB21" s="164"/>
      <c r="BC21" s="164"/>
      <c r="BD21" s="164"/>
    </row>
    <row r="22" spans="1:56" ht="22.5" customHeight="1">
      <c r="A22" s="167"/>
      <c r="B22" s="163" t="s">
        <v>267</v>
      </c>
      <c r="C22" s="163"/>
      <c r="D22" s="163"/>
      <c r="E22" s="165" t="s">
        <v>268</v>
      </c>
      <c r="F22" s="165"/>
      <c r="G22" s="165"/>
      <c r="H22" s="163" t="s">
        <v>267</v>
      </c>
      <c r="I22" s="163"/>
      <c r="J22" s="163"/>
      <c r="K22" s="165" t="s">
        <v>268</v>
      </c>
      <c r="L22" s="165"/>
      <c r="M22" s="165"/>
      <c r="N22" s="163" t="s">
        <v>267</v>
      </c>
      <c r="O22" s="163"/>
      <c r="P22" s="163"/>
      <c r="Q22" s="165" t="s">
        <v>268</v>
      </c>
      <c r="R22" s="165"/>
      <c r="S22" s="165"/>
      <c r="T22" s="163" t="s">
        <v>267</v>
      </c>
      <c r="U22" s="163"/>
      <c r="V22" s="163"/>
      <c r="W22" s="163" t="s">
        <v>267</v>
      </c>
      <c r="X22" s="163"/>
      <c r="Y22" s="163"/>
      <c r="Z22" s="163" t="s">
        <v>267</v>
      </c>
      <c r="AA22" s="163"/>
      <c r="AB22" s="163"/>
      <c r="AC22" s="163" t="s">
        <v>267</v>
      </c>
      <c r="AD22" s="163"/>
      <c r="AE22" s="163"/>
      <c r="AF22" s="163" t="s">
        <v>267</v>
      </c>
      <c r="AG22" s="163"/>
      <c r="AH22" s="163" t="s">
        <v>267</v>
      </c>
      <c r="AI22" s="163"/>
      <c r="AJ22" s="163" t="s">
        <v>267</v>
      </c>
      <c r="AK22" s="163"/>
      <c r="AL22" s="163"/>
      <c r="AM22" s="163" t="s">
        <v>267</v>
      </c>
      <c r="AN22" s="163"/>
      <c r="AO22" s="163" t="s">
        <v>267</v>
      </c>
      <c r="AP22" s="163"/>
      <c r="AQ22" s="163" t="s">
        <v>267</v>
      </c>
      <c r="AR22" s="163"/>
      <c r="AS22" s="163"/>
      <c r="AT22" s="163" t="s">
        <v>267</v>
      </c>
      <c r="AU22" s="163"/>
      <c r="AV22" s="163" t="s">
        <v>267</v>
      </c>
      <c r="AW22" s="163"/>
      <c r="AX22" s="163" t="s">
        <v>267</v>
      </c>
      <c r="AY22" s="163"/>
      <c r="AZ22" s="163"/>
      <c r="BA22" s="163" t="s">
        <v>267</v>
      </c>
      <c r="BB22" s="163"/>
      <c r="BC22" s="64" t="s">
        <v>267</v>
      </c>
      <c r="BD22" s="64" t="s">
        <v>267</v>
      </c>
    </row>
    <row r="23" spans="1:56" ht="12">
      <c r="A23" s="55" t="s">
        <v>243</v>
      </c>
      <c r="B23" s="159">
        <f>H23+N23</f>
        <v>39</v>
      </c>
      <c r="C23" s="159"/>
      <c r="D23" s="159"/>
      <c r="E23" s="159">
        <f>B23*36</f>
        <v>1404</v>
      </c>
      <c r="F23" s="159"/>
      <c r="G23" s="159"/>
      <c r="H23" s="159">
        <v>16.5</v>
      </c>
      <c r="I23" s="159"/>
      <c r="J23" s="159"/>
      <c r="K23" s="159">
        <f>H23*36</f>
        <v>594</v>
      </c>
      <c r="L23" s="159"/>
      <c r="M23" s="159"/>
      <c r="N23" s="159">
        <v>22.5</v>
      </c>
      <c r="O23" s="159"/>
      <c r="P23" s="159"/>
      <c r="Q23" s="159">
        <f>N23*36</f>
        <v>810</v>
      </c>
      <c r="R23" s="159"/>
      <c r="S23" s="159"/>
      <c r="T23" s="159">
        <f>W23+Z23</f>
        <v>2</v>
      </c>
      <c r="U23" s="159"/>
      <c r="V23" s="159"/>
      <c r="W23" s="159">
        <v>0.5</v>
      </c>
      <c r="X23" s="159"/>
      <c r="Y23" s="159"/>
      <c r="Z23" s="159">
        <v>1.5</v>
      </c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62"/>
      <c r="AW23" s="159"/>
      <c r="AX23" s="159"/>
      <c r="AY23" s="159"/>
      <c r="AZ23" s="159"/>
      <c r="BA23" s="159"/>
      <c r="BB23" s="159"/>
      <c r="BC23" s="85" t="s">
        <v>271</v>
      </c>
      <c r="BD23" s="85">
        <f>B23+T23+AC23+AJ23+AQ23+AX23+BA23+BC23</f>
        <v>52</v>
      </c>
    </row>
    <row r="24" spans="1:56" ht="12">
      <c r="A24" s="55" t="s">
        <v>244</v>
      </c>
      <c r="B24" s="159">
        <f>H24+N24</f>
        <v>32</v>
      </c>
      <c r="C24" s="159"/>
      <c r="D24" s="159"/>
      <c r="E24" s="159">
        <f>B24*36</f>
        <v>1152</v>
      </c>
      <c r="F24" s="159"/>
      <c r="G24" s="159"/>
      <c r="H24" s="159">
        <v>16</v>
      </c>
      <c r="I24" s="159"/>
      <c r="J24" s="159"/>
      <c r="K24" s="159">
        <f>H24*36</f>
        <v>576</v>
      </c>
      <c r="L24" s="159"/>
      <c r="M24" s="159"/>
      <c r="N24" s="159">
        <v>16</v>
      </c>
      <c r="O24" s="159"/>
      <c r="P24" s="159"/>
      <c r="Q24" s="159">
        <f>N24*36</f>
        <v>576</v>
      </c>
      <c r="R24" s="159"/>
      <c r="S24" s="159"/>
      <c r="T24" s="159">
        <f>W24+Z24</f>
        <v>2</v>
      </c>
      <c r="U24" s="159"/>
      <c r="V24" s="159"/>
      <c r="W24" s="159">
        <v>1</v>
      </c>
      <c r="X24" s="159"/>
      <c r="Y24" s="159"/>
      <c r="Z24" s="159" t="s">
        <v>270</v>
      </c>
      <c r="AA24" s="159"/>
      <c r="AB24" s="159"/>
      <c r="AC24" s="159">
        <f>AF24+AH24</f>
        <v>7</v>
      </c>
      <c r="AD24" s="159"/>
      <c r="AE24" s="159"/>
      <c r="AF24" s="159"/>
      <c r="AG24" s="159"/>
      <c r="AH24" s="159">
        <v>7</v>
      </c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85" t="s">
        <v>271</v>
      </c>
      <c r="BD24" s="85">
        <f>B24+T24+AC24+AJ24+AQ24+AX24+BA24+BC24</f>
        <v>52</v>
      </c>
    </row>
    <row r="25" spans="1:56" ht="12">
      <c r="A25" s="55" t="s">
        <v>245</v>
      </c>
      <c r="B25" s="159">
        <f>H25+N25</f>
        <v>14</v>
      </c>
      <c r="C25" s="159"/>
      <c r="D25" s="159"/>
      <c r="E25" s="159">
        <f>B25*36</f>
        <v>504</v>
      </c>
      <c r="F25" s="159"/>
      <c r="G25" s="159"/>
      <c r="H25" s="159">
        <v>7</v>
      </c>
      <c r="I25" s="159"/>
      <c r="J25" s="159"/>
      <c r="K25" s="159">
        <f>H25*36</f>
        <v>252</v>
      </c>
      <c r="L25" s="159"/>
      <c r="M25" s="159"/>
      <c r="N25" s="159">
        <v>7</v>
      </c>
      <c r="O25" s="159"/>
      <c r="P25" s="159"/>
      <c r="Q25" s="159">
        <f>N25*36</f>
        <v>252</v>
      </c>
      <c r="R25" s="159"/>
      <c r="S25" s="159"/>
      <c r="T25" s="159">
        <f>W25+Z25</f>
        <v>2</v>
      </c>
      <c r="U25" s="159"/>
      <c r="V25" s="159"/>
      <c r="W25" s="159" t="s">
        <v>270</v>
      </c>
      <c r="X25" s="159"/>
      <c r="Y25" s="159"/>
      <c r="Z25" s="159">
        <v>1</v>
      </c>
      <c r="AA25" s="159"/>
      <c r="AB25" s="159"/>
      <c r="AC25" s="159">
        <f>AF25+AH25</f>
        <v>0</v>
      </c>
      <c r="AD25" s="159"/>
      <c r="AE25" s="159"/>
      <c r="AF25" s="159"/>
      <c r="AG25" s="159"/>
      <c r="AH25" s="159"/>
      <c r="AI25" s="159"/>
      <c r="AJ25" s="159">
        <f>AM25+AO25</f>
        <v>26</v>
      </c>
      <c r="AK25" s="159"/>
      <c r="AL25" s="159"/>
      <c r="AM25" s="159">
        <v>9</v>
      </c>
      <c r="AN25" s="159"/>
      <c r="AO25" s="159">
        <v>17</v>
      </c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85">
        <v>10</v>
      </c>
      <c r="BD25" s="85">
        <f>B25+T25+AC25+AJ25+AQ25+AX25+BA25+BC25</f>
        <v>52</v>
      </c>
    </row>
    <row r="26" spans="1:56" ht="12">
      <c r="A26" s="55" t="s">
        <v>246</v>
      </c>
      <c r="B26" s="159">
        <f>H26+N26</f>
        <v>11</v>
      </c>
      <c r="C26" s="159"/>
      <c r="D26" s="159"/>
      <c r="E26" s="159">
        <f>B26*36</f>
        <v>396</v>
      </c>
      <c r="F26" s="159"/>
      <c r="G26" s="159"/>
      <c r="H26" s="159">
        <v>6</v>
      </c>
      <c r="I26" s="159"/>
      <c r="J26" s="159"/>
      <c r="K26" s="159">
        <f>H26*36</f>
        <v>216</v>
      </c>
      <c r="L26" s="159"/>
      <c r="M26" s="159"/>
      <c r="N26" s="159">
        <v>5</v>
      </c>
      <c r="O26" s="159"/>
      <c r="P26" s="159"/>
      <c r="Q26" s="159">
        <f>N26*36</f>
        <v>180</v>
      </c>
      <c r="R26" s="159"/>
      <c r="S26" s="159"/>
      <c r="T26" s="159">
        <f>W26+Z26</f>
        <v>1</v>
      </c>
      <c r="U26" s="159"/>
      <c r="V26" s="159"/>
      <c r="W26" s="159" t="s">
        <v>270</v>
      </c>
      <c r="X26" s="159"/>
      <c r="Y26" s="159"/>
      <c r="Z26" s="159">
        <v>0</v>
      </c>
      <c r="AA26" s="159"/>
      <c r="AB26" s="159"/>
      <c r="AC26" s="159">
        <f>AF26+AH26</f>
        <v>0</v>
      </c>
      <c r="AD26" s="159"/>
      <c r="AE26" s="159"/>
      <c r="AF26" s="159"/>
      <c r="AG26" s="159"/>
      <c r="AH26" s="159"/>
      <c r="AI26" s="159"/>
      <c r="AJ26" s="159">
        <f>AM26+AO26</f>
        <v>19</v>
      </c>
      <c r="AK26" s="159"/>
      <c r="AL26" s="159"/>
      <c r="AM26" s="159">
        <v>10</v>
      </c>
      <c r="AN26" s="159"/>
      <c r="AO26" s="159">
        <v>9</v>
      </c>
      <c r="AP26" s="159"/>
      <c r="AQ26" s="159">
        <f>AT26+AV26</f>
        <v>4</v>
      </c>
      <c r="AR26" s="159"/>
      <c r="AS26" s="159"/>
      <c r="AT26" s="159"/>
      <c r="AU26" s="159"/>
      <c r="AV26" s="159" t="s">
        <v>272</v>
      </c>
      <c r="AW26" s="159"/>
      <c r="AX26" s="159" t="s">
        <v>272</v>
      </c>
      <c r="AY26" s="159"/>
      <c r="AZ26" s="159"/>
      <c r="BA26" s="159" t="s">
        <v>269</v>
      </c>
      <c r="BB26" s="159"/>
      <c r="BC26" s="85" t="s">
        <v>269</v>
      </c>
      <c r="BD26" s="85">
        <f>B26+T26+AC26+AJ26+AQ26+AX26+BA26+BC26</f>
        <v>43</v>
      </c>
    </row>
    <row r="27" spans="1:56" ht="12">
      <c r="A27" s="65" t="s">
        <v>87</v>
      </c>
      <c r="B27" s="161">
        <f>B23+B24+B25+B26</f>
        <v>96</v>
      </c>
      <c r="C27" s="161"/>
      <c r="D27" s="161"/>
      <c r="E27" s="161">
        <f>E23+E24+E25+E26</f>
        <v>3456</v>
      </c>
      <c r="F27" s="161"/>
      <c r="G27" s="161"/>
      <c r="H27" s="161">
        <f>H23+H24+H25+H26</f>
        <v>45.5</v>
      </c>
      <c r="I27" s="161"/>
      <c r="J27" s="161"/>
      <c r="K27" s="161">
        <f>K23+K24+K25+K26</f>
        <v>1638</v>
      </c>
      <c r="L27" s="161"/>
      <c r="M27" s="161"/>
      <c r="N27" s="161">
        <f>N23+N24+N25+N26</f>
        <v>50.5</v>
      </c>
      <c r="O27" s="161"/>
      <c r="P27" s="161"/>
      <c r="Q27" s="161">
        <f>Q23+Q24+Q25+Q26</f>
        <v>1818</v>
      </c>
      <c r="R27" s="161"/>
      <c r="S27" s="161"/>
      <c r="T27" s="161">
        <f>T23+T24+T25+T26</f>
        <v>7</v>
      </c>
      <c r="U27" s="161"/>
      <c r="V27" s="161"/>
      <c r="W27" s="161">
        <f>W23+W24+W25+W26</f>
        <v>3.5</v>
      </c>
      <c r="X27" s="161"/>
      <c r="Y27" s="161"/>
      <c r="Z27" s="161">
        <f>Z23+Z24+Z25+Z26</f>
        <v>3.5</v>
      </c>
      <c r="AA27" s="161"/>
      <c r="AB27" s="161"/>
      <c r="AC27" s="161">
        <f>AC23+AC24+AC25+AC26</f>
        <v>7</v>
      </c>
      <c r="AD27" s="161"/>
      <c r="AE27" s="161"/>
      <c r="AF27" s="156"/>
      <c r="AG27" s="157"/>
      <c r="AH27" s="156">
        <f>SUM(AH24:AH26)</f>
        <v>7</v>
      </c>
      <c r="AI27" s="157"/>
      <c r="AJ27" s="156">
        <f>SUM(AJ25:AJ26)</f>
        <v>45</v>
      </c>
      <c r="AK27" s="158"/>
      <c r="AL27" s="157"/>
      <c r="AM27" s="156">
        <f>SUM(AM25:AM26)</f>
        <v>19</v>
      </c>
      <c r="AN27" s="157"/>
      <c r="AO27" s="156">
        <f>SUM(AO25:AO26)</f>
        <v>26</v>
      </c>
      <c r="AP27" s="157"/>
      <c r="AQ27" s="156">
        <f>SUM(AQ26)</f>
        <v>4</v>
      </c>
      <c r="AR27" s="158"/>
      <c r="AS27" s="157"/>
      <c r="AT27" s="156"/>
      <c r="AU27" s="157"/>
      <c r="AV27" s="156">
        <f>AV23+AV24+AV25+AV26</f>
        <v>4</v>
      </c>
      <c r="AW27" s="157"/>
      <c r="AX27" s="156">
        <f>AX23+AX24+AX25+AX26</f>
        <v>4</v>
      </c>
      <c r="AY27" s="158"/>
      <c r="AZ27" s="157"/>
      <c r="BA27" s="156">
        <f>BA23+BA24+BA25+BA26</f>
        <v>2</v>
      </c>
      <c r="BB27" s="157"/>
      <c r="BC27" s="86">
        <f>BC23+BC24+BC25+BC26</f>
        <v>34</v>
      </c>
      <c r="BD27" s="86">
        <f>BD23+BD24+BD25+BD26</f>
        <v>199</v>
      </c>
    </row>
    <row r="28" spans="1:56" ht="1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60"/>
    </row>
  </sheetData>
  <sheetProtection/>
  <mergeCells count="183">
    <mergeCell ref="A2:Q2"/>
    <mergeCell ref="A3:A5"/>
    <mergeCell ref="B3:E3"/>
    <mergeCell ref="F3:F4"/>
    <mergeCell ref="G3:I3"/>
    <mergeCell ref="J3:J4"/>
    <mergeCell ref="K3:M3"/>
    <mergeCell ref="AO3:AR3"/>
    <mergeCell ref="O3:R3"/>
    <mergeCell ref="S3:S4"/>
    <mergeCell ref="T3:V3"/>
    <mergeCell ref="W3:W4"/>
    <mergeCell ref="X3:Z3"/>
    <mergeCell ref="AA3:AA4"/>
    <mergeCell ref="AB3:AE3"/>
    <mergeCell ref="AF3:AF4"/>
    <mergeCell ref="AW3:AW4"/>
    <mergeCell ref="AX3:BA3"/>
    <mergeCell ref="A11:F11"/>
    <mergeCell ref="H11:W11"/>
    <mergeCell ref="Z11:AF11"/>
    <mergeCell ref="AG3:AI3"/>
    <mergeCell ref="AJ3:AJ4"/>
    <mergeCell ref="AS3:AS4"/>
    <mergeCell ref="AT3:AV3"/>
    <mergeCell ref="AK3:AN3"/>
    <mergeCell ref="BD19:BD21"/>
    <mergeCell ref="H13:Q13"/>
    <mergeCell ref="Z13:AP13"/>
    <mergeCell ref="AS13:BC13"/>
    <mergeCell ref="H15:Q15"/>
    <mergeCell ref="Z15:AP15"/>
    <mergeCell ref="AS15:BB15"/>
    <mergeCell ref="AH21:AI21"/>
    <mergeCell ref="AJ21:AL21"/>
    <mergeCell ref="A17:BA17"/>
    <mergeCell ref="A18:BD18"/>
    <mergeCell ref="A19:A22"/>
    <mergeCell ref="B19:S20"/>
    <mergeCell ref="T19:AB20"/>
    <mergeCell ref="AC19:AW19"/>
    <mergeCell ref="AX19:BB19"/>
    <mergeCell ref="BC19:BC21"/>
    <mergeCell ref="W21:Y21"/>
    <mergeCell ref="Z21:AB21"/>
    <mergeCell ref="BA20:BB21"/>
    <mergeCell ref="AC20:AI20"/>
    <mergeCell ref="AJ20:AP20"/>
    <mergeCell ref="AQ20:AW20"/>
    <mergeCell ref="AX20:AZ21"/>
    <mergeCell ref="AC21:AE21"/>
    <mergeCell ref="AF21:AG21"/>
    <mergeCell ref="AV21:AW21"/>
    <mergeCell ref="AT21:AU21"/>
    <mergeCell ref="N22:P22"/>
    <mergeCell ref="B21:G21"/>
    <mergeCell ref="H21:M21"/>
    <mergeCell ref="N21:S21"/>
    <mergeCell ref="Q22:S22"/>
    <mergeCell ref="B22:D22"/>
    <mergeCell ref="E22:G22"/>
    <mergeCell ref="H22:J22"/>
    <mergeCell ref="K22:M22"/>
    <mergeCell ref="AT22:AU22"/>
    <mergeCell ref="T22:V22"/>
    <mergeCell ref="W22:Y22"/>
    <mergeCell ref="Z22:AB22"/>
    <mergeCell ref="AJ22:AL22"/>
    <mergeCell ref="T21:V21"/>
    <mergeCell ref="AM21:AN21"/>
    <mergeCell ref="AO21:AP21"/>
    <mergeCell ref="AQ21:AS21"/>
    <mergeCell ref="B23:D23"/>
    <mergeCell ref="E23:G23"/>
    <mergeCell ref="H23:J23"/>
    <mergeCell ref="K23:M23"/>
    <mergeCell ref="AM22:AN22"/>
    <mergeCell ref="BA22:BB22"/>
    <mergeCell ref="AO22:AP22"/>
    <mergeCell ref="AV22:AW22"/>
    <mergeCell ref="AX22:AZ22"/>
    <mergeCell ref="AQ22:AS22"/>
    <mergeCell ref="N23:P23"/>
    <mergeCell ref="AH22:AI22"/>
    <mergeCell ref="AC23:AE23"/>
    <mergeCell ref="AF23:AG23"/>
    <mergeCell ref="AC22:AE22"/>
    <mergeCell ref="AF22:AG22"/>
    <mergeCell ref="Q23:S23"/>
    <mergeCell ref="T23:V23"/>
    <mergeCell ref="W23:Y23"/>
    <mergeCell ref="Z23:AB23"/>
    <mergeCell ref="AV23:AW23"/>
    <mergeCell ref="AX23:AZ23"/>
    <mergeCell ref="BA23:BB23"/>
    <mergeCell ref="AH23:AI23"/>
    <mergeCell ref="AJ23:AL23"/>
    <mergeCell ref="AM23:AN23"/>
    <mergeCell ref="AO23:AP23"/>
    <mergeCell ref="AQ23:AS23"/>
    <mergeCell ref="AT23:AU23"/>
    <mergeCell ref="AV24:AW24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B25:D25"/>
    <mergeCell ref="E25:G25"/>
    <mergeCell ref="H25:J25"/>
    <mergeCell ref="K25:M25"/>
    <mergeCell ref="BA24:BB24"/>
    <mergeCell ref="AC24:AE24"/>
    <mergeCell ref="AF24:AG24"/>
    <mergeCell ref="AH24:AI24"/>
    <mergeCell ref="AJ24:AL24"/>
    <mergeCell ref="AM24:AN24"/>
    <mergeCell ref="AF25:AG25"/>
    <mergeCell ref="AQ25:AS25"/>
    <mergeCell ref="AX24:AZ24"/>
    <mergeCell ref="AH25:AI25"/>
    <mergeCell ref="AJ25:AL25"/>
    <mergeCell ref="AM25:AN25"/>
    <mergeCell ref="AO25:AP25"/>
    <mergeCell ref="AO24:AP24"/>
    <mergeCell ref="AQ24:AS24"/>
    <mergeCell ref="AT24:AU24"/>
    <mergeCell ref="W25:Y25"/>
    <mergeCell ref="Z25:AB25"/>
    <mergeCell ref="AC25:AE25"/>
    <mergeCell ref="N25:P25"/>
    <mergeCell ref="Q25:S25"/>
    <mergeCell ref="T25:V25"/>
    <mergeCell ref="AO26:AP26"/>
    <mergeCell ref="AH26:AI26"/>
    <mergeCell ref="AJ26:AL26"/>
    <mergeCell ref="B26:D26"/>
    <mergeCell ref="E26:G26"/>
    <mergeCell ref="H26:J26"/>
    <mergeCell ref="K26:M26"/>
    <mergeCell ref="N26:P26"/>
    <mergeCell ref="AC26:AE26"/>
    <mergeCell ref="BA25:BB25"/>
    <mergeCell ref="AT26:AU26"/>
    <mergeCell ref="Q26:S26"/>
    <mergeCell ref="T26:V26"/>
    <mergeCell ref="W26:Y26"/>
    <mergeCell ref="Z26:AB26"/>
    <mergeCell ref="AV26:AW26"/>
    <mergeCell ref="BA26:BB26"/>
    <mergeCell ref="AF26:AG26"/>
    <mergeCell ref="AM26:AN26"/>
    <mergeCell ref="AT27:AU27"/>
    <mergeCell ref="BA27:BB27"/>
    <mergeCell ref="H27:J27"/>
    <mergeCell ref="K27:M27"/>
    <mergeCell ref="Z27:AB27"/>
    <mergeCell ref="AC27:AE27"/>
    <mergeCell ref="AF27:AG27"/>
    <mergeCell ref="A28:BC28"/>
    <mergeCell ref="N27:P27"/>
    <mergeCell ref="Q27:S27"/>
    <mergeCell ref="T27:V27"/>
    <mergeCell ref="W27:Y27"/>
    <mergeCell ref="B27:D27"/>
    <mergeCell ref="E27:G27"/>
    <mergeCell ref="AM27:AN27"/>
    <mergeCell ref="AO27:AP27"/>
    <mergeCell ref="AQ27:AS27"/>
    <mergeCell ref="AS11:BC11"/>
    <mergeCell ref="AH27:AI27"/>
    <mergeCell ref="AJ27:AL27"/>
    <mergeCell ref="AV27:AW27"/>
    <mergeCell ref="AX27:AZ27"/>
    <mergeCell ref="AX26:AZ26"/>
    <mergeCell ref="AV25:AW25"/>
    <mergeCell ref="AX25:AZ25"/>
    <mergeCell ref="AQ26:AS26"/>
    <mergeCell ref="AT25:AU25"/>
  </mergeCells>
  <printOptions/>
  <pageMargins left="0.36" right="0.26" top="0.73" bottom="0.5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plmat</dc:title>
  <dc:subject/>
  <dc:creator>xxx</dc:creator>
  <cp:keywords/>
  <dc:description/>
  <cp:lastModifiedBy>FK10</cp:lastModifiedBy>
  <cp:lastPrinted>2023-09-14T06:18:43Z</cp:lastPrinted>
  <dcterms:created xsi:type="dcterms:W3CDTF">1997-08-15T11:57:10Z</dcterms:created>
  <dcterms:modified xsi:type="dcterms:W3CDTF">2023-09-14T06:21:06Z</dcterms:modified>
  <cp:category/>
  <cp:version/>
  <cp:contentType/>
  <cp:contentStatus/>
</cp:coreProperties>
</file>