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80" windowHeight="4760" activeTab="1"/>
  </bookViews>
  <sheets>
    <sheet name="Титульный лист" sheetId="1" r:id="rId1"/>
    <sheet name="09.02.07 (1 курс)" sheetId="2" r:id="rId2"/>
  </sheets>
  <definedNames>
    <definedName name="_xlnm.Print_Titles" localSheetId="1">'09.02.07 (1 курс)'!$13:$18</definedName>
  </definedNames>
  <calcPr fullCalcOnLoad="1"/>
</workbook>
</file>

<file path=xl/sharedStrings.xml><?xml version="1.0" encoding="utf-8"?>
<sst xmlns="http://schemas.openxmlformats.org/spreadsheetml/2006/main" count="314" uniqueCount="259">
  <si>
    <t>Наименование</t>
  </si>
  <si>
    <t>История</t>
  </si>
  <si>
    <t>Иностранный язык</t>
  </si>
  <si>
    <t>Безопасность жизнедеятельности</t>
  </si>
  <si>
    <t>Основы философии</t>
  </si>
  <si>
    <t xml:space="preserve">3. План учебного процесса </t>
  </si>
  <si>
    <t>Общепрофессиональные дисциплины</t>
  </si>
  <si>
    <t>Правовое обеспечение профессиональной деятельности</t>
  </si>
  <si>
    <t>Общеобразовательные дисциплины</t>
  </si>
  <si>
    <t>ОД.00</t>
  </si>
  <si>
    <t>Физическая культура</t>
  </si>
  <si>
    <t>ОГСЭ.00</t>
  </si>
  <si>
    <t>ОГСЭ.01</t>
  </si>
  <si>
    <t>ОГСЭ.02</t>
  </si>
  <si>
    <t>ОГСЭ.03</t>
  </si>
  <si>
    <t>ОГСЭ.04</t>
  </si>
  <si>
    <t>ОГСЭ.05</t>
  </si>
  <si>
    <t>ЕН.00</t>
  </si>
  <si>
    <t>ЕН.01</t>
  </si>
  <si>
    <t>ЕН.02</t>
  </si>
  <si>
    <t>1 курс</t>
  </si>
  <si>
    <t>2 курс</t>
  </si>
  <si>
    <t>3 курс</t>
  </si>
  <si>
    <t>4 курс</t>
  </si>
  <si>
    <t>Мордовская литература</t>
  </si>
  <si>
    <t>Общеобразовательные дисциплины - базовые</t>
  </si>
  <si>
    <t>Общеобразовательные дисциплины - профильные</t>
  </si>
  <si>
    <t>Психология общения</t>
  </si>
  <si>
    <t xml:space="preserve">История </t>
  </si>
  <si>
    <t>Математический и общий естественнонаучный цикл</t>
  </si>
  <si>
    <t>Общий гуманитарный и социально-экономический цикл</t>
  </si>
  <si>
    <t>Профессиональный цикл</t>
  </si>
  <si>
    <t>Профессинальные модули</t>
  </si>
  <si>
    <t>ПМ</t>
  </si>
  <si>
    <t>Преддипломная практика</t>
  </si>
  <si>
    <t>ОД.ДБ 00</t>
  </si>
  <si>
    <t>ОД.ДБ 01</t>
  </si>
  <si>
    <t>ОД.ДБ 02</t>
  </si>
  <si>
    <t>ОД.ДБ 03</t>
  </si>
  <si>
    <t>ОД.ДБ 04</t>
  </si>
  <si>
    <t>ОД.ДБ 05</t>
  </si>
  <si>
    <t>ОД.ДБ 06</t>
  </si>
  <si>
    <t>ОД.ДБ 07</t>
  </si>
  <si>
    <t>ОД.ДБ 08</t>
  </si>
  <si>
    <t>ОД..ДП. 00</t>
  </si>
  <si>
    <t>ОД..ДП. 01</t>
  </si>
  <si>
    <t>ОД..ДП. 02</t>
  </si>
  <si>
    <t>ОД..ДП. 03</t>
  </si>
  <si>
    <t>П.00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</si>
  <si>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</si>
  <si>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</si>
  <si>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</si>
  <si>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</si>
  <si>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</si>
  <si>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</si>
  <si>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</si>
  <si>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</si>
  <si>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</si>
  <si>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</si>
  <si>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</si>
  <si>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Элементы высшей математики</t>
  </si>
  <si>
    <t>ЕН.03</t>
  </si>
  <si>
    <t>Теория вероятностей и математическая статистика</t>
  </si>
  <si>
    <t>Информационные технологии</t>
  </si>
  <si>
    <t>Численные методы</t>
  </si>
  <si>
    <t>Всего часов обучения по циклам ОПОП</t>
  </si>
  <si>
    <t>ОБЖ</t>
  </si>
  <si>
    <t>Физика</t>
  </si>
  <si>
    <t>Кабинеты</t>
  </si>
  <si>
    <t>Лаборатории</t>
  </si>
  <si>
    <t>технологии разработки баз данных</t>
  </si>
  <si>
    <t>русского языка и культуры речи</t>
  </si>
  <si>
    <t>математических дисциплин</t>
  </si>
  <si>
    <t>социальной психологии</t>
  </si>
  <si>
    <t>иностранного языка</t>
  </si>
  <si>
    <t>безопасности жизнедеятельности</t>
  </si>
  <si>
    <t>системного и прикладного программирования</t>
  </si>
  <si>
    <t>инфокоммуникационных систем</t>
  </si>
  <si>
    <t>управления проектной деятельностью</t>
  </si>
  <si>
    <t>Полигоны</t>
  </si>
  <si>
    <t>учебных баз практик</t>
  </si>
  <si>
    <t>Спортивный комплекс</t>
  </si>
  <si>
    <t>спортивный зал</t>
  </si>
  <si>
    <t>открытый стадион</t>
  </si>
  <si>
    <t>Залы</t>
  </si>
  <si>
    <t>библиотека</t>
  </si>
  <si>
    <t>актовый зал</t>
  </si>
  <si>
    <t>читальный зал с выходом в Интернет</t>
  </si>
  <si>
    <t>Заместитель директора по учебной работе                                         Т.М.Какаева</t>
  </si>
  <si>
    <t>Согласовано</t>
  </si>
  <si>
    <t>Родной (мокшанский) язык</t>
  </si>
  <si>
    <t>Технология трудоустройства</t>
  </si>
  <si>
    <t>вычислительной техники</t>
  </si>
  <si>
    <t>Информационная безопасность</t>
  </si>
  <si>
    <t>ОП.11</t>
  </si>
  <si>
    <t>ОГСЭ.06</t>
  </si>
  <si>
    <t>ОГСЭ.07</t>
  </si>
  <si>
    <t>ОГСЭ.08</t>
  </si>
  <si>
    <t>ОГСЭ.10</t>
  </si>
  <si>
    <t>Заведующий по педагогической и производственной практике           Т.А.Костина</t>
  </si>
  <si>
    <t>Республики Мордовия</t>
  </si>
  <si>
    <t>Курсы</t>
  </si>
  <si>
    <t>Промежуточная аттестация</t>
  </si>
  <si>
    <t>Каникулы</t>
  </si>
  <si>
    <t>Всего</t>
  </si>
  <si>
    <t>ОП.13</t>
  </si>
  <si>
    <t>ОП.14</t>
  </si>
  <si>
    <t>ОП.15</t>
  </si>
  <si>
    <t>Начальник отдела ПО МО РМ                                           Е.А.Куршева</t>
  </si>
  <si>
    <t>ОГСЭ.09</t>
  </si>
  <si>
    <t>Учебные сборы с юношами</t>
  </si>
  <si>
    <t>2. Сводные данные по бюджету времени (в неделях) для очной формы обучения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</si>
  <si>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</si>
  <si>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</si>
  <si>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</si>
  <si>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Государственная (итоговая) аттестация</t>
  </si>
  <si>
    <t>Всего 
(по курсам)</t>
  </si>
  <si>
    <t>по профилю специальности СПО</t>
  </si>
  <si>
    <t>преддипломная</t>
  </si>
  <si>
    <t>I курс</t>
  </si>
  <si>
    <t>II курс</t>
  </si>
  <si>
    <t>III курс</t>
  </si>
  <si>
    <t>IV курс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</si>
  <si>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</si>
  <si>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</si>
  <si>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</si>
  <si>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(часов)</t>
  </si>
  <si>
    <r>
      <t xml:space="preserve">Распределение обязательной учебной нагрузки </t>
    </r>
    <r>
      <rPr>
        <sz val="8"/>
        <rFont val="Times New Roman"/>
        <family val="1"/>
      </rPr>
      <t xml:space="preserve">(включая обязательную аудиторную нагрузку и все виды практики в составе профессиональных модулей ) </t>
    </r>
    <r>
      <rPr>
        <b/>
        <sz val="8"/>
        <rFont val="Times New Roman"/>
        <family val="1"/>
      </rPr>
      <t>по курсам и семестрам (час, в семестр)</t>
    </r>
  </si>
  <si>
    <t>максимальная</t>
  </si>
  <si>
    <t>самостоятельная учебная работа</t>
  </si>
  <si>
    <t xml:space="preserve">Обязательная </t>
  </si>
  <si>
    <t>всего занятий</t>
  </si>
  <si>
    <t>в т.ч.</t>
  </si>
  <si>
    <t>лаб.и практ.занятий</t>
  </si>
  <si>
    <t>курсовых работ (проектов)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</si>
  <si>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</si>
  <si>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</si>
  <si>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</si>
  <si>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</si>
  <si>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</si>
  <si>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</si>
  <si>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</si>
  <si>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</si>
  <si>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Э</t>
  </si>
  <si>
    <t>ДЗ</t>
  </si>
  <si>
    <t>ДЗ,ДЗ,ДЗ</t>
  </si>
  <si>
    <t>КР</t>
  </si>
  <si>
    <t>КР, Э</t>
  </si>
  <si>
    <t>Э (кв)</t>
  </si>
  <si>
    <t>ПДП</t>
  </si>
  <si>
    <t>4 нед.</t>
  </si>
  <si>
    <t>ГИА</t>
  </si>
  <si>
    <t>6 нед.</t>
  </si>
  <si>
    <t>дисциплин и МДК</t>
  </si>
  <si>
    <t>учебной практики</t>
  </si>
  <si>
    <t>производств.практики</t>
  </si>
  <si>
    <t>преддипломн.практики</t>
  </si>
  <si>
    <t>1.1 Выпускная квалификационная работа в форме дипломной работы</t>
  </si>
  <si>
    <t>экзаменов (в т.ч. экзаменов квалификационных)</t>
  </si>
  <si>
    <t>дифф.зачетов</t>
  </si>
  <si>
    <t>зачетов</t>
  </si>
  <si>
    <t>Утверждаю</t>
  </si>
  <si>
    <t xml:space="preserve">Заместитель Министра образования </t>
  </si>
  <si>
    <t>УЧЕБНЫЙ ПЛАН</t>
  </si>
  <si>
    <t>"Зубово-Полянский педагогический колледж</t>
  </si>
  <si>
    <t>по специальности среднего профессионального образования</t>
  </si>
  <si>
    <r>
      <t xml:space="preserve">Форма обучения: </t>
    </r>
    <r>
      <rPr>
        <u val="single"/>
        <sz val="12"/>
        <rFont val="Times New Roman"/>
        <family val="1"/>
      </rPr>
      <t>очная</t>
    </r>
  </si>
  <si>
    <t>Нормативный срок освоения ОПОП - 3 г.10 мес.</t>
  </si>
  <si>
    <r>
      <t xml:space="preserve">на базе </t>
    </r>
    <r>
      <rPr>
        <u val="single"/>
        <sz val="12"/>
        <rFont val="Times New Roman"/>
        <family val="1"/>
      </rPr>
      <t>основного общего образования</t>
    </r>
  </si>
  <si>
    <t>4. Перечень лабораторий, кабинетов</t>
  </si>
  <si>
    <t xml:space="preserve">Информатика </t>
  </si>
  <si>
    <t>Государственного бюджетного профессионального образовательного учреждения Республики Мордовия</t>
  </si>
  <si>
    <t>основной профессиональной образовательной программы среднего профессионального образования</t>
  </si>
  <si>
    <r>
      <t xml:space="preserve">09.02.07 </t>
    </r>
    <r>
      <rPr>
        <i/>
        <sz val="12"/>
        <rFont val="Times New Roman"/>
        <family val="1"/>
      </rPr>
      <t>Информационные системы и программирование</t>
    </r>
  </si>
  <si>
    <r>
      <t xml:space="preserve">Квалификация: </t>
    </r>
    <r>
      <rPr>
        <u val="single"/>
        <sz val="12"/>
        <rFont val="Times New Roman"/>
        <family val="1"/>
      </rPr>
      <t>разработчик веб и мультимедийных приложений</t>
    </r>
  </si>
  <si>
    <t>Дискретная математика с элементами математической логики</t>
  </si>
  <si>
    <t>Операционные системы и среды</t>
  </si>
  <si>
    <t>Основы алгоритмизации и программирования</t>
  </si>
  <si>
    <t>Экономика отрасли</t>
  </si>
  <si>
    <t>Менеджмент в профессиональной деятельности</t>
  </si>
  <si>
    <t>Основы проектирования баз данных</t>
  </si>
  <si>
    <t>Стандартизация, сертификация и техническое документоведение</t>
  </si>
  <si>
    <t>Проектирование и разработка информационных систем</t>
  </si>
  <si>
    <t>Проектирование и дизайн информационных систем</t>
  </si>
  <si>
    <t>Разработка кода информационных систем</t>
  </si>
  <si>
    <t>ПМ.05</t>
  </si>
  <si>
    <t>МДК.05.01</t>
  </si>
  <si>
    <t>МДК.05.02</t>
  </si>
  <si>
    <t>МДК.05.03</t>
  </si>
  <si>
    <t>Тестирование информационных систем</t>
  </si>
  <si>
    <t>УП 05</t>
  </si>
  <si>
    <t>ПМ.08</t>
  </si>
  <si>
    <t>ПП 05</t>
  </si>
  <si>
    <t>ПМ 05 ЭК</t>
  </si>
  <si>
    <t>Экзамен квалификационный</t>
  </si>
  <si>
    <t>Разработка дизайна веб-приложений</t>
  </si>
  <si>
    <t>МДК.08.01</t>
  </si>
  <si>
    <t>МДК.08.02</t>
  </si>
  <si>
    <t>Проектирование и разработка интерфейса пользователя</t>
  </si>
  <si>
    <t>Графический дизайн и мультимедиа</t>
  </si>
  <si>
    <t>УП 08</t>
  </si>
  <si>
    <t>ПП 08</t>
  </si>
  <si>
    <t>ПМ 08 ЭК</t>
  </si>
  <si>
    <t>ПМ.09</t>
  </si>
  <si>
    <t>Проектирование, разработка и оптимизация веб-приложений</t>
  </si>
  <si>
    <t>МДК.09.01</t>
  </si>
  <si>
    <t>Проектирование и разработка веб-приложений</t>
  </si>
  <si>
    <t>МДК.09.02</t>
  </si>
  <si>
    <t>Оптимизация веб-приложений</t>
  </si>
  <si>
    <t>Обеспечение безопасности веб-приложений</t>
  </si>
  <si>
    <t>УП 09</t>
  </si>
  <si>
    <t>ПП 09</t>
  </si>
  <si>
    <t>ПМ 09 ЭК</t>
  </si>
  <si>
    <t>Государственная итоговая аттестация</t>
  </si>
  <si>
    <t>количество недель</t>
  </si>
  <si>
    <t>ОП.12</t>
  </si>
  <si>
    <t>Иностранный язык в профессиональной деятельности</t>
  </si>
  <si>
    <t>1.2 Демонстрационный экзамен</t>
  </si>
  <si>
    <t>гуманитарных и социально-экономических дисциплин</t>
  </si>
  <si>
    <t>Компьютерные сети</t>
  </si>
  <si>
    <t>Литература</t>
  </si>
  <si>
    <t xml:space="preserve">Русский язык </t>
  </si>
  <si>
    <t>Математика</t>
  </si>
  <si>
    <t xml:space="preserve"> ДЗ, Э, КР</t>
  </si>
  <si>
    <t>ДЗ, Э</t>
  </si>
  <si>
    <t>ДЗ, ДЗ</t>
  </si>
  <si>
    <t>Э, ДЗ</t>
  </si>
  <si>
    <t xml:space="preserve">ДЗ, Э </t>
  </si>
  <si>
    <t>Э, КР, КР</t>
  </si>
  <si>
    <t>ДЗ, КР</t>
  </si>
  <si>
    <t>Основы финансовой грамотности</t>
  </si>
  <si>
    <t>Организация предпринимательской деятельности</t>
  </si>
  <si>
    <t xml:space="preserve">Формирование ключевых компетенций цифровой экономики </t>
  </si>
  <si>
    <t>Архитектура аппаратных средств</t>
  </si>
  <si>
    <t>Директор</t>
  </si>
  <si>
    <t>Начальник Управления</t>
  </si>
  <si>
    <t>ГБПОУ РМ  "Зубово-Полянский</t>
  </si>
  <si>
    <t>по социальной работе Администрации</t>
  </si>
  <si>
    <t>педагогический колледж"</t>
  </si>
  <si>
    <t>Зубово-Полянского муниципального района</t>
  </si>
  <si>
    <t>____________________ / Л.Л. Медведева</t>
  </si>
  <si>
    <t>______________________ Пекина Л.А.</t>
  </si>
  <si>
    <t>Русский язык  в профессиональной деятельности</t>
  </si>
  <si>
    <t>Основы разработки игровых приложений</t>
  </si>
  <si>
    <t>ОП.16</t>
  </si>
  <si>
    <t>Химия</t>
  </si>
  <si>
    <t>Биология</t>
  </si>
  <si>
    <t>География</t>
  </si>
  <si>
    <t>ОД.ДБ 09</t>
  </si>
  <si>
    <t>ОД.ДБ 10</t>
  </si>
  <si>
    <t>МДК.09.03</t>
  </si>
  <si>
    <t>"_____" ___________________ 2022 г.</t>
  </si>
  <si>
    <t>"_____" ___________________ 2022г.</t>
  </si>
  <si>
    <t xml:space="preserve">___________________________ / </t>
  </si>
  <si>
    <t>ФК</t>
  </si>
  <si>
    <t>Россия - моя история</t>
  </si>
  <si>
    <t>Обществознание</t>
  </si>
  <si>
    <t>Индивидуальный проект</t>
  </si>
  <si>
    <t>Всего: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</si>
</sst>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"/>
    <numFmt numFmtId="190" formatCode="0.0000"/>
    <numFmt numFmtId="191" formatCode="0.00000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33" borderId="10" xfId="0" applyFont="1" applyFill="1" applyBorder="1" applyAlignment="1" applyProtection="1">
      <alignment horizontal="center" wrapText="1"/>
      <protection locked="0"/>
    </xf>
    <xf numFmtId="0" fontId="6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 wrapText="1"/>
    </xf>
    <xf numFmtId="1" fontId="8" fillId="34" borderId="10" xfId="0" applyNumberFormat="1" applyFont="1" applyFill="1" applyBorder="1" applyAlignment="1" applyProtection="1">
      <alignment horizontal="center" wrapText="1"/>
      <protection locked="0"/>
    </xf>
    <xf numFmtId="0" fontId="8" fillId="34" borderId="10" xfId="0" applyFont="1" applyFill="1" applyBorder="1" applyAlignment="1" applyProtection="1">
      <alignment horizontal="center" wrapText="1"/>
      <protection locked="0"/>
    </xf>
    <xf numFmtId="0" fontId="8" fillId="33" borderId="10" xfId="0" applyFont="1" applyFill="1" applyBorder="1" applyAlignment="1">
      <alignment horizontal="center" wrapText="1"/>
    </xf>
    <xf numFmtId="1" fontId="6" fillId="33" borderId="10" xfId="0" applyNumberFormat="1" applyFont="1" applyFill="1" applyBorder="1" applyAlignment="1" applyProtection="1">
      <alignment horizontal="center" wrapText="1"/>
      <protection locked="0"/>
    </xf>
    <xf numFmtId="1" fontId="6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33" borderId="10" xfId="0" applyFont="1" applyFill="1" applyBorder="1" applyAlignment="1" applyProtection="1">
      <alignment horizontal="center" wrapText="1"/>
      <protection locked="0"/>
    </xf>
    <xf numFmtId="0" fontId="6" fillId="33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1" fontId="8" fillId="34" borderId="10" xfId="0" applyNumberFormat="1" applyFont="1" applyFill="1" applyBorder="1" applyAlignment="1">
      <alignment horizontal="center" wrapText="1"/>
    </xf>
    <xf numFmtId="1" fontId="6" fillId="33" borderId="10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1" fontId="8" fillId="0" borderId="10" xfId="0" applyNumberFormat="1" applyFont="1" applyFill="1" applyBorder="1" applyAlignment="1" applyProtection="1">
      <alignment horizontal="center" wrapText="1"/>
      <protection locked="0"/>
    </xf>
    <xf numFmtId="0" fontId="6" fillId="34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horizontal="center" wrapText="1"/>
    </xf>
    <xf numFmtId="1" fontId="6" fillId="35" borderId="10" xfId="0" applyNumberFormat="1" applyFont="1" applyFill="1" applyBorder="1" applyAlignment="1">
      <alignment horizontal="center" wrapText="1"/>
    </xf>
    <xf numFmtId="0" fontId="6" fillId="36" borderId="10" xfId="0" applyFont="1" applyFill="1" applyBorder="1" applyAlignment="1">
      <alignment wrapText="1"/>
    </xf>
    <xf numFmtId="0" fontId="6" fillId="36" borderId="10" xfId="0" applyFont="1" applyFill="1" applyBorder="1" applyAlignment="1">
      <alignment horizontal="center" wrapText="1"/>
    </xf>
    <xf numFmtId="0" fontId="6" fillId="36" borderId="10" xfId="0" applyFont="1" applyFill="1" applyBorder="1" applyAlignment="1" applyProtection="1">
      <alignment horizontal="center" wrapText="1"/>
      <protection locked="0"/>
    </xf>
    <xf numFmtId="1" fontId="6" fillId="35" borderId="10" xfId="0" applyNumberFormat="1" applyFont="1" applyFill="1" applyBorder="1" applyAlignment="1">
      <alignment horizontal="left" wrapText="1"/>
    </xf>
    <xf numFmtId="1" fontId="6" fillId="36" borderId="10" xfId="0" applyNumberFormat="1" applyFont="1" applyFill="1" applyBorder="1" applyAlignment="1">
      <alignment horizontal="center" wrapText="1"/>
    </xf>
    <xf numFmtId="0" fontId="6" fillId="34" borderId="11" xfId="0" applyFont="1" applyFill="1" applyBorder="1" applyAlignment="1">
      <alignment wrapText="1"/>
    </xf>
    <xf numFmtId="0" fontId="6" fillId="37" borderId="11" xfId="0" applyFont="1" applyFill="1" applyBorder="1" applyAlignment="1">
      <alignment wrapText="1"/>
    </xf>
    <xf numFmtId="0" fontId="8" fillId="37" borderId="10" xfId="0" applyFont="1" applyFill="1" applyBorder="1" applyAlignment="1">
      <alignment wrapText="1"/>
    </xf>
    <xf numFmtId="0" fontId="8" fillId="37" borderId="10" xfId="0" applyFont="1" applyFill="1" applyBorder="1" applyAlignment="1">
      <alignment horizontal="center" wrapText="1"/>
    </xf>
    <xf numFmtId="1" fontId="8" fillId="37" borderId="10" xfId="0" applyNumberFormat="1" applyFont="1" applyFill="1" applyBorder="1" applyAlignment="1">
      <alignment horizontal="center" wrapText="1"/>
    </xf>
    <xf numFmtId="188" fontId="8" fillId="37" borderId="10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4" fillId="33" borderId="10" xfId="0" applyFont="1" applyFill="1" applyBorder="1" applyAlignment="1">
      <alignment wrapText="1"/>
    </xf>
    <xf numFmtId="0" fontId="15" fillId="33" borderId="1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0" fontId="6" fillId="0" borderId="12" xfId="0" applyFont="1" applyBorder="1" applyAlignment="1">
      <alignment wrapText="1"/>
    </xf>
    <xf numFmtId="1" fontId="6" fillId="0" borderId="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33" borderId="10" xfId="0" applyFont="1" applyFill="1" applyBorder="1" applyAlignment="1" applyProtection="1">
      <alignment horizontal="center" wrapText="1"/>
      <protection locked="0"/>
    </xf>
    <xf numFmtId="1" fontId="6" fillId="0" borderId="0" xfId="0" applyNumberFormat="1" applyFont="1" applyAlignment="1">
      <alignment wrapText="1"/>
    </xf>
    <xf numFmtId="0" fontId="6" fillId="0" borderId="11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wrapText="1"/>
    </xf>
    <xf numFmtId="188" fontId="8" fillId="0" borderId="10" xfId="0" applyNumberFormat="1" applyFont="1" applyFill="1" applyBorder="1" applyAlignment="1">
      <alignment horizontal="center" wrapText="1"/>
    </xf>
    <xf numFmtId="1" fontId="4" fillId="0" borderId="0" xfId="0" applyNumberFormat="1" applyFont="1" applyAlignment="1">
      <alignment wrapText="1"/>
    </xf>
    <xf numFmtId="1" fontId="8" fillId="33" borderId="10" xfId="0" applyNumberFormat="1" applyFont="1" applyFill="1" applyBorder="1" applyAlignment="1" applyProtection="1">
      <alignment horizontal="center" wrapText="1"/>
      <protection locked="0"/>
    </xf>
    <xf numFmtId="1" fontId="8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8" fillId="0" borderId="11" xfId="0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1" fontId="6" fillId="0" borderId="11" xfId="0" applyNumberFormat="1" applyFont="1" applyBorder="1" applyAlignment="1">
      <alignment horizontal="left" wrapText="1"/>
    </xf>
    <xf numFmtId="1" fontId="6" fillId="0" borderId="13" xfId="0" applyNumberFormat="1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6" xfId="0" applyFont="1" applyBorder="1" applyAlignment="1">
      <alignment horizontal="center" textRotation="90" wrapText="1"/>
    </xf>
    <xf numFmtId="0" fontId="8" fillId="0" borderId="17" xfId="0" applyFont="1" applyBorder="1" applyAlignment="1">
      <alignment horizontal="center" textRotation="90" wrapText="1"/>
    </xf>
    <xf numFmtId="0" fontId="6" fillId="0" borderId="11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8" fillId="0" borderId="25" xfId="0" applyFont="1" applyBorder="1" applyAlignment="1">
      <alignment horizontal="left" wrapText="1"/>
    </xf>
    <xf numFmtId="0" fontId="8" fillId="0" borderId="26" xfId="0" applyFont="1" applyBorder="1" applyAlignment="1">
      <alignment horizontal="left" wrapText="1"/>
    </xf>
    <xf numFmtId="0" fontId="6" fillId="0" borderId="18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5" fillId="0" borderId="0" xfId="42" applyFont="1" applyAlignment="1" applyProtection="1">
      <alignment horizontal="center"/>
      <protection/>
    </xf>
    <xf numFmtId="0" fontId="5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1" fontId="8" fillId="0" borderId="16" xfId="0" applyNumberFormat="1" applyFont="1" applyBorder="1" applyAlignment="1">
      <alignment horizontal="center" textRotation="90" wrapText="1"/>
    </xf>
    <xf numFmtId="1" fontId="8" fillId="0" borderId="17" xfId="0" applyNumberFormat="1" applyFont="1" applyBorder="1" applyAlignment="1">
      <alignment horizontal="center" textRotation="90" wrapText="1"/>
    </xf>
    <xf numFmtId="1" fontId="8" fillId="0" borderId="27" xfId="0" applyNumberFormat="1" applyFont="1" applyBorder="1" applyAlignment="1">
      <alignment horizontal="center" textRotation="90" wrapText="1"/>
    </xf>
    <xf numFmtId="0" fontId="8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6">
      <selection activeCell="P27" sqref="P26:P27"/>
    </sheetView>
  </sheetViews>
  <sheetFormatPr defaultColWidth="9.00390625" defaultRowHeight="12.75"/>
  <cols>
    <col min="5" max="5" width="12.875" style="0" customWidth="1"/>
    <col min="9" max="9" width="18.25390625" style="0" customWidth="1"/>
    <col min="14" max="14" width="11.50390625" style="0" customWidth="1"/>
  </cols>
  <sheetData>
    <row r="1" spans="1:14" ht="15">
      <c r="A1" s="72" t="s">
        <v>161</v>
      </c>
      <c r="B1" s="72"/>
      <c r="C1" s="72"/>
      <c r="D1" s="13"/>
      <c r="E1" s="13"/>
      <c r="F1" s="72" t="s">
        <v>89</v>
      </c>
      <c r="G1" s="72"/>
      <c r="H1" s="72"/>
      <c r="I1" s="69"/>
      <c r="J1" s="72" t="s">
        <v>89</v>
      </c>
      <c r="K1" s="72"/>
      <c r="L1" s="72"/>
      <c r="M1" s="13"/>
      <c r="N1" s="13"/>
    </row>
    <row r="2" spans="1:14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5">
      <c r="A3" s="72" t="s">
        <v>234</v>
      </c>
      <c r="B3" s="72"/>
      <c r="C3" s="72"/>
      <c r="D3" s="13"/>
      <c r="E3" s="13"/>
      <c r="F3" s="13" t="s">
        <v>235</v>
      </c>
      <c r="G3" s="69"/>
      <c r="H3" s="69"/>
      <c r="I3" s="69"/>
      <c r="J3" s="72" t="s">
        <v>162</v>
      </c>
      <c r="K3" s="72"/>
      <c r="L3" s="72"/>
      <c r="M3" s="72"/>
      <c r="N3" s="72"/>
    </row>
    <row r="4" spans="1:14" ht="15">
      <c r="A4" s="72" t="s">
        <v>236</v>
      </c>
      <c r="B4" s="72"/>
      <c r="C4" s="72"/>
      <c r="D4" s="72"/>
      <c r="E4" s="72"/>
      <c r="F4" s="13" t="s">
        <v>237</v>
      </c>
      <c r="G4" s="69"/>
      <c r="H4" s="69"/>
      <c r="I4" s="69"/>
      <c r="J4" s="72" t="s">
        <v>100</v>
      </c>
      <c r="K4" s="72"/>
      <c r="L4" s="72"/>
      <c r="M4" s="13"/>
      <c r="N4" s="13"/>
    </row>
    <row r="5" spans="1:14" ht="15">
      <c r="A5" s="74" t="s">
        <v>238</v>
      </c>
      <c r="B5" s="74"/>
      <c r="C5" s="74"/>
      <c r="D5" s="13"/>
      <c r="E5" s="13"/>
      <c r="F5" s="72" t="s">
        <v>239</v>
      </c>
      <c r="G5" s="72"/>
      <c r="H5" s="72"/>
      <c r="I5" s="72"/>
      <c r="J5" s="13"/>
      <c r="K5" s="13"/>
      <c r="L5" s="13"/>
      <c r="M5" s="13"/>
      <c r="N5" s="13"/>
    </row>
    <row r="6" spans="1:14" ht="15">
      <c r="A6" s="72" t="s">
        <v>240</v>
      </c>
      <c r="B6" s="72"/>
      <c r="C6" s="72"/>
      <c r="D6" s="72"/>
      <c r="E6" s="72"/>
      <c r="F6" s="72" t="s">
        <v>241</v>
      </c>
      <c r="G6" s="72"/>
      <c r="H6" s="72"/>
      <c r="I6" s="72"/>
      <c r="J6" s="72" t="s">
        <v>253</v>
      </c>
      <c r="K6" s="72"/>
      <c r="L6" s="72"/>
      <c r="M6" s="72"/>
      <c r="N6" s="72"/>
    </row>
    <row r="7" spans="1:14" ht="15">
      <c r="A7" s="13" t="s">
        <v>251</v>
      </c>
      <c r="B7" s="13"/>
      <c r="C7" s="13"/>
      <c r="D7" s="13"/>
      <c r="E7" s="13"/>
      <c r="F7" s="72" t="s">
        <v>252</v>
      </c>
      <c r="G7" s="72"/>
      <c r="H7" s="72"/>
      <c r="I7" s="72"/>
      <c r="J7" s="13" t="s">
        <v>251</v>
      </c>
      <c r="K7" s="13"/>
      <c r="L7" s="13"/>
      <c r="M7" s="13"/>
      <c r="N7" s="13"/>
    </row>
    <row r="8" spans="1:14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5">
      <c r="A12" s="75" t="s">
        <v>163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14" ht="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5">
      <c r="A14" s="73" t="s">
        <v>172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</row>
    <row r="15" spans="1:14" ht="15">
      <c r="A15" s="73" t="s">
        <v>171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spans="1:14" ht="15">
      <c r="A16" s="73" t="s">
        <v>164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</row>
    <row r="17" spans="1:14" ht="15">
      <c r="A17" s="73" t="s">
        <v>165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</row>
    <row r="18" spans="1:14" ht="15">
      <c r="A18" s="73" t="s">
        <v>173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</row>
    <row r="19" spans="1:14" ht="1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1:14" ht="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32.25" customHeight="1">
      <c r="A23" s="13"/>
      <c r="B23" s="13"/>
      <c r="C23" s="13"/>
      <c r="D23" s="13"/>
      <c r="E23" s="13"/>
      <c r="F23" s="13"/>
      <c r="G23" s="13"/>
      <c r="H23" s="13"/>
      <c r="I23" s="74" t="s">
        <v>174</v>
      </c>
      <c r="J23" s="74"/>
      <c r="K23" s="74"/>
      <c r="L23" s="74"/>
      <c r="M23" s="74"/>
      <c r="N23" s="74"/>
    </row>
    <row r="24" spans="1:14" ht="15">
      <c r="A24" s="13"/>
      <c r="B24" s="13"/>
      <c r="C24" s="13"/>
      <c r="D24" s="13"/>
      <c r="E24" s="13"/>
      <c r="F24" s="13"/>
      <c r="G24" s="13"/>
      <c r="H24" s="13"/>
      <c r="I24" s="72" t="s">
        <v>166</v>
      </c>
      <c r="J24" s="72"/>
      <c r="K24" s="72"/>
      <c r="L24" s="72"/>
      <c r="M24" s="72"/>
      <c r="N24" s="72"/>
    </row>
    <row r="25" spans="1:14" ht="15">
      <c r="A25" s="13"/>
      <c r="B25" s="13"/>
      <c r="C25" s="13"/>
      <c r="D25" s="13"/>
      <c r="E25" s="13"/>
      <c r="F25" s="13"/>
      <c r="G25" s="13"/>
      <c r="H25" s="13"/>
      <c r="I25" s="72" t="s">
        <v>167</v>
      </c>
      <c r="J25" s="72"/>
      <c r="K25" s="72"/>
      <c r="L25" s="72"/>
      <c r="M25" s="72"/>
      <c r="N25" s="72"/>
    </row>
    <row r="26" spans="1:14" ht="15">
      <c r="A26" s="13"/>
      <c r="B26" s="13"/>
      <c r="C26" s="13"/>
      <c r="D26" s="13"/>
      <c r="E26" s="13"/>
      <c r="F26" s="13"/>
      <c r="G26" s="13"/>
      <c r="H26" s="13"/>
      <c r="I26" s="72" t="s">
        <v>168</v>
      </c>
      <c r="J26" s="72"/>
      <c r="K26" s="72"/>
      <c r="L26" s="72"/>
      <c r="M26" s="72"/>
      <c r="N26" s="72"/>
    </row>
    <row r="27" spans="1:14" ht="15">
      <c r="A27" s="13"/>
      <c r="B27" s="13"/>
      <c r="C27" s="13"/>
      <c r="D27" s="13"/>
      <c r="E27" s="13"/>
      <c r="F27" s="13"/>
      <c r="G27" s="13"/>
      <c r="H27" s="13"/>
      <c r="I27" s="13"/>
      <c r="J27" s="72"/>
      <c r="K27" s="72"/>
      <c r="L27" s="72"/>
      <c r="M27" s="72"/>
      <c r="N27" s="72"/>
    </row>
    <row r="28" spans="1:14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</sheetData>
  <sheetProtection/>
  <mergeCells count="25">
    <mergeCell ref="I25:N25"/>
    <mergeCell ref="I26:N26"/>
    <mergeCell ref="J27:N27"/>
    <mergeCell ref="A12:N12"/>
    <mergeCell ref="A14:N14"/>
    <mergeCell ref="A15:N15"/>
    <mergeCell ref="A16:N16"/>
    <mergeCell ref="A17:N17"/>
    <mergeCell ref="A18:N18"/>
    <mergeCell ref="I23:N23"/>
    <mergeCell ref="I24:N24"/>
    <mergeCell ref="J4:L4"/>
    <mergeCell ref="A6:E6"/>
    <mergeCell ref="J6:N6"/>
    <mergeCell ref="A4:E4"/>
    <mergeCell ref="A5:C5"/>
    <mergeCell ref="F5:I5"/>
    <mergeCell ref="F6:I6"/>
    <mergeCell ref="F7:I7"/>
    <mergeCell ref="A1:C1"/>
    <mergeCell ref="J1:L1"/>
    <mergeCell ref="A3:C3"/>
    <mergeCell ref="J3:N3"/>
    <mergeCell ref="F1:H1"/>
    <mergeCell ref="A19:N19"/>
  </mergeCells>
  <printOptions/>
  <pageMargins left="0.75" right="0.75" top="1" bottom="1" header="0.5" footer="0.5"/>
  <pageSetup fitToHeight="1" fitToWidth="1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3"/>
  <sheetViews>
    <sheetView showGridLines="0" showZeros="0" tabSelected="1" zoomScale="106" zoomScaleNormal="106" zoomScalePageLayoutView="0" workbookViewId="0" topLeftCell="A21">
      <selection activeCell="H44" sqref="H44"/>
    </sheetView>
  </sheetViews>
  <sheetFormatPr defaultColWidth="9.125" defaultRowHeight="12.75"/>
  <cols>
    <col min="1" max="1" width="11.00390625" style="1" customWidth="1"/>
    <col min="2" max="2" width="32.50390625" style="1" customWidth="1"/>
    <col min="3" max="3" width="9.875" style="3" customWidth="1"/>
    <col min="4" max="4" width="7.125" style="1" customWidth="1"/>
    <col min="5" max="5" width="6.875" style="1" customWidth="1"/>
    <col min="6" max="6" width="5.25390625" style="1" customWidth="1"/>
    <col min="7" max="7" width="6.00390625" style="1" customWidth="1"/>
    <col min="8" max="8" width="17.50390625" style="1" customWidth="1"/>
    <col min="9" max="10" width="5.50390625" style="1" customWidth="1"/>
    <col min="11" max="11" width="5.25390625" style="1" customWidth="1"/>
    <col min="12" max="12" width="5.50390625" style="1" customWidth="1"/>
    <col min="13" max="14" width="5.25390625" style="1" customWidth="1"/>
    <col min="15" max="16" width="5.50390625" style="1" customWidth="1"/>
    <col min="17" max="17" width="9.375" style="1" bestFit="1" customWidth="1"/>
    <col min="18" max="16384" width="9.125" style="1" customWidth="1"/>
  </cols>
  <sheetData>
    <row r="1" spans="1:16" ht="12.75">
      <c r="A1" s="123" t="s">
        <v>111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22.5" customHeight="1">
      <c r="A2" s="4"/>
      <c r="B2" s="4"/>
      <c r="C2" s="1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 customHeight="1">
      <c r="A3" s="124" t="s">
        <v>101</v>
      </c>
      <c r="B3" s="124" t="s">
        <v>112</v>
      </c>
      <c r="C3" s="124" t="s">
        <v>113</v>
      </c>
      <c r="D3" s="107" t="s">
        <v>114</v>
      </c>
      <c r="E3" s="108"/>
      <c r="F3" s="108"/>
      <c r="G3" s="109"/>
      <c r="H3" s="107" t="s">
        <v>102</v>
      </c>
      <c r="I3" s="109"/>
      <c r="J3" s="107" t="s">
        <v>115</v>
      </c>
      <c r="K3" s="108"/>
      <c r="L3" s="109"/>
      <c r="M3" s="107" t="s">
        <v>103</v>
      </c>
      <c r="N3" s="109"/>
      <c r="O3" s="107" t="s">
        <v>116</v>
      </c>
      <c r="P3" s="109"/>
    </row>
    <row r="4" spans="1:16" ht="12.75" customHeight="1">
      <c r="A4" s="124"/>
      <c r="B4" s="124"/>
      <c r="C4" s="124"/>
      <c r="D4" s="124" t="s">
        <v>117</v>
      </c>
      <c r="E4" s="124"/>
      <c r="F4" s="124" t="s">
        <v>118</v>
      </c>
      <c r="G4" s="124"/>
      <c r="H4" s="110"/>
      <c r="I4" s="112"/>
      <c r="J4" s="110"/>
      <c r="K4" s="111"/>
      <c r="L4" s="112"/>
      <c r="M4" s="110"/>
      <c r="N4" s="112"/>
      <c r="O4" s="110"/>
      <c r="P4" s="112"/>
    </row>
    <row r="5" spans="1:16" ht="12.75">
      <c r="A5" s="6" t="s">
        <v>119</v>
      </c>
      <c r="B5" s="6">
        <v>39</v>
      </c>
      <c r="C5" s="7"/>
      <c r="D5" s="113"/>
      <c r="E5" s="115"/>
      <c r="F5" s="113"/>
      <c r="G5" s="115"/>
      <c r="H5" s="113">
        <v>2</v>
      </c>
      <c r="I5" s="115"/>
      <c r="J5" s="113"/>
      <c r="K5" s="114"/>
      <c r="L5" s="115"/>
      <c r="M5" s="113">
        <v>11</v>
      </c>
      <c r="N5" s="115"/>
      <c r="O5" s="113">
        <f>B5+C5+D5+F5+H5+J5+M5</f>
        <v>52</v>
      </c>
      <c r="P5" s="115"/>
    </row>
    <row r="6" spans="1:16" ht="12.75">
      <c r="A6" s="6" t="s">
        <v>120</v>
      </c>
      <c r="B6" s="6">
        <v>30</v>
      </c>
      <c r="C6" s="7">
        <v>3</v>
      </c>
      <c r="D6" s="113">
        <v>6</v>
      </c>
      <c r="E6" s="115"/>
      <c r="F6" s="113"/>
      <c r="G6" s="115"/>
      <c r="H6" s="113">
        <v>2</v>
      </c>
      <c r="I6" s="115"/>
      <c r="J6" s="113"/>
      <c r="K6" s="114"/>
      <c r="L6" s="115"/>
      <c r="M6" s="113">
        <v>11</v>
      </c>
      <c r="N6" s="115"/>
      <c r="O6" s="113">
        <f>B6+C6+D6+F6+H6+J6+M6</f>
        <v>52</v>
      </c>
      <c r="P6" s="115"/>
    </row>
    <row r="7" spans="1:16" ht="12.75">
      <c r="A7" s="6" t="s">
        <v>121</v>
      </c>
      <c r="B7" s="6">
        <v>29</v>
      </c>
      <c r="C7" s="7">
        <v>6</v>
      </c>
      <c r="D7" s="113">
        <v>5</v>
      </c>
      <c r="E7" s="115"/>
      <c r="F7" s="113"/>
      <c r="G7" s="115"/>
      <c r="H7" s="113">
        <v>2</v>
      </c>
      <c r="I7" s="115"/>
      <c r="J7" s="113"/>
      <c r="K7" s="114"/>
      <c r="L7" s="115"/>
      <c r="M7" s="113">
        <v>10</v>
      </c>
      <c r="N7" s="115"/>
      <c r="O7" s="113">
        <f>B7+C7+D7+F7+H7+J7+M7</f>
        <v>52</v>
      </c>
      <c r="P7" s="115"/>
    </row>
    <row r="8" spans="1:16" ht="12.75">
      <c r="A8" s="6" t="s">
        <v>122</v>
      </c>
      <c r="B8" s="6">
        <v>25</v>
      </c>
      <c r="C8" s="7"/>
      <c r="D8" s="113">
        <v>5</v>
      </c>
      <c r="E8" s="115"/>
      <c r="F8" s="113">
        <v>4</v>
      </c>
      <c r="G8" s="115"/>
      <c r="H8" s="113">
        <v>1</v>
      </c>
      <c r="I8" s="115"/>
      <c r="J8" s="113">
        <v>6</v>
      </c>
      <c r="K8" s="114"/>
      <c r="L8" s="115"/>
      <c r="M8" s="113">
        <v>2</v>
      </c>
      <c r="N8" s="115"/>
      <c r="O8" s="113">
        <f>B8+C8+D8+F8+H8+J8+M8</f>
        <v>43</v>
      </c>
      <c r="P8" s="115"/>
    </row>
    <row r="9" spans="1:16" ht="12.75">
      <c r="A9" s="8" t="s">
        <v>104</v>
      </c>
      <c r="B9" s="8">
        <f>SUM(B5:B8)</f>
        <v>123</v>
      </c>
      <c r="C9" s="5">
        <f>SUM(C5:C8)</f>
        <v>9</v>
      </c>
      <c r="D9" s="91">
        <f>SUM(D6:D8)</f>
        <v>16</v>
      </c>
      <c r="E9" s="93"/>
      <c r="F9" s="91">
        <f>SUM(F8)</f>
        <v>4</v>
      </c>
      <c r="G9" s="93"/>
      <c r="H9" s="91">
        <f>SUM(H5:H8)</f>
        <v>7</v>
      </c>
      <c r="I9" s="93"/>
      <c r="J9" s="91">
        <f>SUM(J8)</f>
        <v>6</v>
      </c>
      <c r="K9" s="92"/>
      <c r="L9" s="93"/>
      <c r="M9" s="91">
        <f>SUM(M5:M8)</f>
        <v>34</v>
      </c>
      <c r="N9" s="93"/>
      <c r="O9" s="91">
        <f>B9+C9+D9+F9+H9+J9+M9</f>
        <v>199</v>
      </c>
      <c r="P9" s="93"/>
    </row>
    <row r="10" ht="28.5" customHeight="1">
      <c r="C10" s="1"/>
    </row>
    <row r="11" spans="1:16" ht="18.75" customHeight="1">
      <c r="A11" s="4"/>
      <c r="B11" s="122" t="s">
        <v>5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</row>
    <row r="12" spans="1:16" ht="23.25" customHeight="1">
      <c r="A12" s="14"/>
      <c r="B12" s="14"/>
      <c r="C12" s="15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1.25" customHeight="1">
      <c r="A13" s="81" t="s">
        <v>123</v>
      </c>
      <c r="B13" s="81" t="s">
        <v>124</v>
      </c>
      <c r="C13" s="86" t="s">
        <v>125</v>
      </c>
      <c r="D13" s="83" t="s">
        <v>126</v>
      </c>
      <c r="E13" s="84"/>
      <c r="F13" s="84"/>
      <c r="G13" s="84"/>
      <c r="H13" s="85"/>
      <c r="I13" s="83" t="s">
        <v>127</v>
      </c>
      <c r="J13" s="120"/>
      <c r="K13" s="120"/>
      <c r="L13" s="120"/>
      <c r="M13" s="120"/>
      <c r="N13" s="120"/>
      <c r="O13" s="120"/>
      <c r="P13" s="121"/>
    </row>
    <row r="14" spans="1:16" ht="11.25" customHeight="1">
      <c r="A14" s="82"/>
      <c r="B14" s="82"/>
      <c r="C14" s="87"/>
      <c r="D14" s="86" t="s">
        <v>128</v>
      </c>
      <c r="E14" s="86" t="s">
        <v>129</v>
      </c>
      <c r="F14" s="83" t="s">
        <v>130</v>
      </c>
      <c r="G14" s="84"/>
      <c r="H14" s="85"/>
      <c r="I14" s="94" t="s">
        <v>20</v>
      </c>
      <c r="J14" s="94"/>
      <c r="K14" s="94" t="s">
        <v>21</v>
      </c>
      <c r="L14" s="94"/>
      <c r="M14" s="94" t="s">
        <v>22</v>
      </c>
      <c r="N14" s="94"/>
      <c r="O14" s="94" t="s">
        <v>23</v>
      </c>
      <c r="P14" s="94"/>
    </row>
    <row r="15" spans="1:16" ht="11.25" customHeight="1">
      <c r="A15" s="82"/>
      <c r="B15" s="82"/>
      <c r="C15" s="87"/>
      <c r="D15" s="87"/>
      <c r="E15" s="87"/>
      <c r="F15" s="86" t="s">
        <v>131</v>
      </c>
      <c r="G15" s="84" t="s">
        <v>132</v>
      </c>
      <c r="H15" s="85"/>
      <c r="I15" s="94"/>
      <c r="J15" s="94"/>
      <c r="K15" s="94"/>
      <c r="L15" s="94"/>
      <c r="M15" s="94"/>
      <c r="N15" s="94"/>
      <c r="O15" s="94"/>
      <c r="P15" s="94"/>
    </row>
    <row r="16" spans="1:16" ht="11.25" customHeight="1">
      <c r="A16" s="82"/>
      <c r="B16" s="82"/>
      <c r="C16" s="87"/>
      <c r="D16" s="87"/>
      <c r="E16" s="87"/>
      <c r="F16" s="87"/>
      <c r="G16" s="86" t="s">
        <v>133</v>
      </c>
      <c r="H16" s="86" t="s">
        <v>134</v>
      </c>
      <c r="I16" s="10" t="s">
        <v>135</v>
      </c>
      <c r="J16" s="10" t="s">
        <v>136</v>
      </c>
      <c r="K16" s="10" t="s">
        <v>137</v>
      </c>
      <c r="L16" s="10" t="s">
        <v>138</v>
      </c>
      <c r="M16" s="10" t="s">
        <v>139</v>
      </c>
      <c r="N16" s="10" t="s">
        <v>140</v>
      </c>
      <c r="O16" s="10" t="s">
        <v>141</v>
      </c>
      <c r="P16" s="10" t="s">
        <v>142</v>
      </c>
    </row>
    <row r="17" spans="1:16" ht="11.25" customHeight="1">
      <c r="A17" s="82"/>
      <c r="B17" s="82"/>
      <c r="C17" s="87"/>
      <c r="D17" s="87"/>
      <c r="E17" s="87"/>
      <c r="F17" s="87"/>
      <c r="G17" s="87"/>
      <c r="H17" s="87"/>
      <c r="I17" s="125" t="s">
        <v>214</v>
      </c>
      <c r="J17" s="120"/>
      <c r="K17" s="120"/>
      <c r="L17" s="120"/>
      <c r="M17" s="120"/>
      <c r="N17" s="120"/>
      <c r="O17" s="120"/>
      <c r="P17" s="121"/>
    </row>
    <row r="18" spans="1:16" ht="33" customHeight="1">
      <c r="A18" s="82"/>
      <c r="B18" s="82"/>
      <c r="C18" s="87"/>
      <c r="D18" s="87"/>
      <c r="E18" s="87"/>
      <c r="F18" s="87"/>
      <c r="G18" s="87"/>
      <c r="H18" s="87"/>
      <c r="I18" s="5">
        <v>16.5</v>
      </c>
      <c r="J18" s="5">
        <v>22.5</v>
      </c>
      <c r="K18" s="5">
        <v>13</v>
      </c>
      <c r="L18" s="5">
        <v>17</v>
      </c>
      <c r="M18" s="5">
        <v>13</v>
      </c>
      <c r="N18" s="5">
        <v>16</v>
      </c>
      <c r="O18" s="5">
        <v>11</v>
      </c>
      <c r="P18" s="5">
        <v>14</v>
      </c>
    </row>
    <row r="19" spans="1:16" s="3" customFormat="1" ht="9.75">
      <c r="A19" s="58">
        <v>1</v>
      </c>
      <c r="B19" s="58">
        <v>2</v>
      </c>
      <c r="C19" s="58">
        <v>3</v>
      </c>
      <c r="D19" s="58">
        <v>4</v>
      </c>
      <c r="E19" s="58">
        <v>5</v>
      </c>
      <c r="F19" s="58">
        <v>6</v>
      </c>
      <c r="G19" s="58">
        <v>7</v>
      </c>
      <c r="H19" s="58">
        <v>8</v>
      </c>
      <c r="I19" s="58">
        <v>9</v>
      </c>
      <c r="J19" s="59">
        <v>10</v>
      </c>
      <c r="K19" s="59">
        <v>11</v>
      </c>
      <c r="L19" s="59">
        <v>12</v>
      </c>
      <c r="M19" s="59">
        <v>13</v>
      </c>
      <c r="N19" s="59">
        <v>14</v>
      </c>
      <c r="O19" s="59">
        <v>15</v>
      </c>
      <c r="P19" s="59">
        <v>16</v>
      </c>
    </row>
    <row r="20" spans="1:16" ht="10.5">
      <c r="A20" s="17" t="s">
        <v>9</v>
      </c>
      <c r="B20" s="18" t="s">
        <v>8</v>
      </c>
      <c r="C20" s="18">
        <v>39</v>
      </c>
      <c r="D20" s="19">
        <f aca="true" t="shared" si="0" ref="D20:P20">D21+D33</f>
        <v>1476</v>
      </c>
      <c r="E20" s="19">
        <f t="shared" si="0"/>
        <v>58</v>
      </c>
      <c r="F20" s="19">
        <f t="shared" si="0"/>
        <v>1418</v>
      </c>
      <c r="G20" s="19">
        <f t="shared" si="0"/>
        <v>289</v>
      </c>
      <c r="H20" s="19">
        <f t="shared" si="0"/>
        <v>0</v>
      </c>
      <c r="I20" s="19">
        <f t="shared" si="0"/>
        <v>612</v>
      </c>
      <c r="J20" s="19">
        <f t="shared" si="0"/>
        <v>864</v>
      </c>
      <c r="K20" s="19">
        <f t="shared" si="0"/>
        <v>0</v>
      </c>
      <c r="L20" s="19">
        <f t="shared" si="0"/>
        <v>0</v>
      </c>
      <c r="M20" s="19">
        <f t="shared" si="0"/>
        <v>0</v>
      </c>
      <c r="N20" s="19">
        <f t="shared" si="0"/>
        <v>0</v>
      </c>
      <c r="O20" s="19">
        <f t="shared" si="0"/>
        <v>0</v>
      </c>
      <c r="P20" s="19">
        <f t="shared" si="0"/>
        <v>0</v>
      </c>
    </row>
    <row r="21" spans="1:16" ht="22.5" customHeight="1">
      <c r="A21" s="10" t="s">
        <v>35</v>
      </c>
      <c r="B21" s="21" t="s">
        <v>25</v>
      </c>
      <c r="C21" s="21"/>
      <c r="D21" s="67">
        <f aca="true" t="shared" si="1" ref="D21:J21">D22+D23+D24+D25+D26+D27+D28+D29+D30+D32+D31</f>
        <v>848</v>
      </c>
      <c r="E21" s="67">
        <f t="shared" si="1"/>
        <v>52</v>
      </c>
      <c r="F21" s="67">
        <f t="shared" si="1"/>
        <v>796</v>
      </c>
      <c r="G21" s="67">
        <f t="shared" si="1"/>
        <v>72</v>
      </c>
      <c r="H21" s="67">
        <f t="shared" si="1"/>
        <v>0</v>
      </c>
      <c r="I21" s="67">
        <f t="shared" si="1"/>
        <v>380</v>
      </c>
      <c r="J21" s="67">
        <f t="shared" si="1"/>
        <v>468</v>
      </c>
      <c r="K21" s="67"/>
      <c r="L21" s="22">
        <f>SUM(L22:L32)</f>
        <v>0</v>
      </c>
      <c r="M21" s="22">
        <f>SUM(M22:M32)</f>
        <v>0</v>
      </c>
      <c r="N21" s="22">
        <f>SUM(N22:N32)</f>
        <v>0</v>
      </c>
      <c r="O21" s="22">
        <f>SUM(O22:O32)</f>
        <v>0</v>
      </c>
      <c r="P21" s="22">
        <f>SUM(P22:P32)</f>
        <v>0</v>
      </c>
    </row>
    <row r="22" spans="1:16" ht="10.5">
      <c r="A22" s="10" t="s">
        <v>36</v>
      </c>
      <c r="B22" s="10" t="s">
        <v>221</v>
      </c>
      <c r="C22" s="9" t="s">
        <v>143</v>
      </c>
      <c r="D22" s="23">
        <f>E22+F22</f>
        <v>72</v>
      </c>
      <c r="E22" s="23">
        <v>2</v>
      </c>
      <c r="F22" s="9">
        <v>70</v>
      </c>
      <c r="G22" s="9"/>
      <c r="H22" s="71"/>
      <c r="I22" s="9">
        <v>32</v>
      </c>
      <c r="J22" s="16">
        <f>26+4+24/4+4</f>
        <v>40</v>
      </c>
      <c r="K22" s="16"/>
      <c r="L22" s="16"/>
      <c r="M22" s="16"/>
      <c r="N22" s="16"/>
      <c r="O22" s="16"/>
      <c r="P22" s="16"/>
    </row>
    <row r="23" spans="1:16" ht="10.5">
      <c r="A23" s="10" t="s">
        <v>37</v>
      </c>
      <c r="B23" s="10" t="s">
        <v>220</v>
      </c>
      <c r="C23" s="9" t="s">
        <v>144</v>
      </c>
      <c r="D23" s="23">
        <f aca="true" t="shared" si="2" ref="D23:D32">E23+F23</f>
        <v>108</v>
      </c>
      <c r="E23" s="23">
        <v>2</v>
      </c>
      <c r="F23" s="9">
        <v>106</v>
      </c>
      <c r="G23" s="9"/>
      <c r="H23" s="10"/>
      <c r="I23" s="9">
        <v>48</v>
      </c>
      <c r="J23" s="16">
        <f>58+2</f>
        <v>60</v>
      </c>
      <c r="K23" s="16"/>
      <c r="L23" s="16"/>
      <c r="M23" s="16"/>
      <c r="N23" s="16"/>
      <c r="O23" s="16"/>
      <c r="P23" s="16"/>
    </row>
    <row r="24" spans="1:16" ht="10.5">
      <c r="A24" s="10" t="s">
        <v>38</v>
      </c>
      <c r="B24" s="10" t="s">
        <v>1</v>
      </c>
      <c r="C24" s="9" t="s">
        <v>143</v>
      </c>
      <c r="D24" s="23">
        <f t="shared" si="2"/>
        <v>136</v>
      </c>
      <c r="E24" s="23">
        <v>2</v>
      </c>
      <c r="F24" s="9">
        <v>134</v>
      </c>
      <c r="G24" s="9"/>
      <c r="H24" s="10"/>
      <c r="I24" s="9">
        <f>64+6+24/4</f>
        <v>76</v>
      </c>
      <c r="J24" s="16">
        <v>60</v>
      </c>
      <c r="K24" s="16"/>
      <c r="L24" s="16"/>
      <c r="M24" s="16"/>
      <c r="N24" s="16"/>
      <c r="O24" s="16"/>
      <c r="P24" s="16"/>
    </row>
    <row r="25" spans="1:16" ht="10.5">
      <c r="A25" s="10" t="s">
        <v>39</v>
      </c>
      <c r="B25" s="10" t="s">
        <v>256</v>
      </c>
      <c r="C25" s="9" t="s">
        <v>144</v>
      </c>
      <c r="D25" s="23">
        <f t="shared" si="2"/>
        <v>72</v>
      </c>
      <c r="E25" s="23">
        <v>2</v>
      </c>
      <c r="F25" s="9">
        <v>70</v>
      </c>
      <c r="G25" s="9"/>
      <c r="H25" s="10"/>
      <c r="I25" s="9">
        <v>32</v>
      </c>
      <c r="J25" s="16">
        <f>38+2</f>
        <v>40</v>
      </c>
      <c r="K25" s="16"/>
      <c r="L25" s="16"/>
      <c r="M25" s="16"/>
      <c r="N25" s="16"/>
      <c r="O25" s="16"/>
      <c r="P25" s="16"/>
    </row>
    <row r="26" spans="1:16" ht="10.5">
      <c r="A26" s="10" t="s">
        <v>40</v>
      </c>
      <c r="B26" s="10" t="s">
        <v>247</v>
      </c>
      <c r="C26" s="9" t="s">
        <v>144</v>
      </c>
      <c r="D26" s="23">
        <f t="shared" si="2"/>
        <v>72</v>
      </c>
      <c r="E26" s="23">
        <v>2</v>
      </c>
      <c r="F26" s="9">
        <v>70</v>
      </c>
      <c r="G26" s="9"/>
      <c r="H26" s="10"/>
      <c r="I26" s="9">
        <v>32</v>
      </c>
      <c r="J26" s="16">
        <f>38+2</f>
        <v>40</v>
      </c>
      <c r="K26" s="16"/>
      <c r="L26" s="16"/>
      <c r="M26" s="16"/>
      <c r="N26" s="16"/>
      <c r="O26" s="16"/>
      <c r="P26" s="16"/>
    </row>
    <row r="27" spans="1:16" ht="10.5">
      <c r="A27" s="10" t="s">
        <v>41</v>
      </c>
      <c r="B27" s="10" t="s">
        <v>2</v>
      </c>
      <c r="C27" s="9" t="s">
        <v>144</v>
      </c>
      <c r="D27" s="23">
        <f t="shared" si="2"/>
        <v>72</v>
      </c>
      <c r="E27" s="23">
        <v>2</v>
      </c>
      <c r="F27" s="9">
        <v>70</v>
      </c>
      <c r="G27" s="9">
        <v>72</v>
      </c>
      <c r="H27" s="10"/>
      <c r="I27" s="9">
        <v>32</v>
      </c>
      <c r="J27" s="16">
        <f>38+2</f>
        <v>40</v>
      </c>
      <c r="K27" s="16"/>
      <c r="L27" s="16"/>
      <c r="M27" s="16"/>
      <c r="N27" s="16"/>
      <c r="O27" s="16"/>
      <c r="P27" s="16"/>
    </row>
    <row r="28" spans="1:16" ht="10.5">
      <c r="A28" s="10" t="s">
        <v>42</v>
      </c>
      <c r="B28" s="10" t="s">
        <v>10</v>
      </c>
      <c r="C28" s="9" t="s">
        <v>144</v>
      </c>
      <c r="D28" s="23">
        <f t="shared" si="2"/>
        <v>72</v>
      </c>
      <c r="E28" s="23">
        <v>2</v>
      </c>
      <c r="F28" s="9">
        <v>70</v>
      </c>
      <c r="G28" s="9"/>
      <c r="H28" s="10"/>
      <c r="I28" s="9">
        <v>32</v>
      </c>
      <c r="J28" s="16">
        <f>38+2</f>
        <v>40</v>
      </c>
      <c r="K28" s="16"/>
      <c r="L28" s="16"/>
      <c r="M28" s="16"/>
      <c r="N28" s="16"/>
      <c r="O28" s="10"/>
      <c r="P28" s="16"/>
    </row>
    <row r="29" spans="1:16" ht="10.5">
      <c r="A29" s="10" t="s">
        <v>43</v>
      </c>
      <c r="B29" s="10" t="s">
        <v>66</v>
      </c>
      <c r="C29" s="9" t="s">
        <v>144</v>
      </c>
      <c r="D29" s="23">
        <f t="shared" si="2"/>
        <v>68</v>
      </c>
      <c r="E29" s="23">
        <v>2</v>
      </c>
      <c r="F29" s="9">
        <v>66</v>
      </c>
      <c r="G29" s="9"/>
      <c r="H29" s="10"/>
      <c r="I29" s="9">
        <v>32</v>
      </c>
      <c r="J29" s="16">
        <f>34+2</f>
        <v>36</v>
      </c>
      <c r="K29" s="16"/>
      <c r="L29" s="16"/>
      <c r="M29" s="10"/>
      <c r="N29" s="16"/>
      <c r="O29" s="16"/>
      <c r="P29" s="16"/>
    </row>
    <row r="30" spans="1:16" ht="10.5">
      <c r="A30" s="10" t="s">
        <v>248</v>
      </c>
      <c r="B30" s="33" t="s">
        <v>245</v>
      </c>
      <c r="C30" s="9" t="s">
        <v>144</v>
      </c>
      <c r="D30" s="23">
        <f t="shared" si="2"/>
        <v>72</v>
      </c>
      <c r="E30" s="23">
        <v>2</v>
      </c>
      <c r="F30" s="9">
        <v>70</v>
      </c>
      <c r="G30" s="9"/>
      <c r="H30" s="10"/>
      <c r="I30" s="9">
        <v>32</v>
      </c>
      <c r="J30" s="16">
        <f>38+2</f>
        <v>40</v>
      </c>
      <c r="K30" s="16"/>
      <c r="L30" s="16"/>
      <c r="M30" s="10"/>
      <c r="N30" s="16"/>
      <c r="O30" s="16"/>
      <c r="P30" s="16"/>
    </row>
    <row r="31" spans="1:16" ht="10.5">
      <c r="A31" s="10" t="s">
        <v>249</v>
      </c>
      <c r="B31" s="33" t="s">
        <v>246</v>
      </c>
      <c r="C31" s="9" t="s">
        <v>144</v>
      </c>
      <c r="D31" s="23">
        <f t="shared" si="2"/>
        <v>72</v>
      </c>
      <c r="E31" s="23">
        <v>2</v>
      </c>
      <c r="F31" s="9">
        <v>70</v>
      </c>
      <c r="G31" s="9"/>
      <c r="H31" s="10"/>
      <c r="I31" s="9">
        <v>32</v>
      </c>
      <c r="J31" s="16">
        <f>38+2</f>
        <v>40</v>
      </c>
      <c r="K31" s="16"/>
      <c r="L31" s="16"/>
      <c r="M31" s="16"/>
      <c r="N31" s="16"/>
      <c r="O31" s="16"/>
      <c r="P31" s="16"/>
    </row>
    <row r="32" spans="1:16" ht="10.5">
      <c r="A32" s="10"/>
      <c r="B32" s="33" t="s">
        <v>257</v>
      </c>
      <c r="C32" s="9"/>
      <c r="D32" s="23">
        <f t="shared" si="2"/>
        <v>32</v>
      </c>
      <c r="E32" s="23">
        <v>32</v>
      </c>
      <c r="F32" s="9"/>
      <c r="G32" s="9"/>
      <c r="H32" s="10"/>
      <c r="I32" s="9"/>
      <c r="J32" s="16">
        <v>32</v>
      </c>
      <c r="K32" s="16"/>
      <c r="L32" s="16"/>
      <c r="M32" s="10"/>
      <c r="N32" s="10"/>
      <c r="O32" s="16"/>
      <c r="P32" s="16"/>
    </row>
    <row r="33" spans="1:16" ht="21">
      <c r="A33" s="10" t="s">
        <v>44</v>
      </c>
      <c r="B33" s="21" t="s">
        <v>26</v>
      </c>
      <c r="C33" s="9"/>
      <c r="D33" s="23">
        <f aca="true" t="shared" si="3" ref="D33:P33">SUM(D34:D36)</f>
        <v>628</v>
      </c>
      <c r="E33" s="23">
        <f t="shared" si="3"/>
        <v>6</v>
      </c>
      <c r="F33" s="23">
        <f t="shared" si="3"/>
        <v>622</v>
      </c>
      <c r="G33" s="23">
        <f t="shared" si="3"/>
        <v>217</v>
      </c>
      <c r="H33" s="23">
        <f t="shared" si="3"/>
        <v>0</v>
      </c>
      <c r="I33" s="68">
        <f t="shared" si="3"/>
        <v>232</v>
      </c>
      <c r="J33" s="68">
        <f t="shared" si="3"/>
        <v>396</v>
      </c>
      <c r="K33" s="68"/>
      <c r="L33" s="23">
        <f t="shared" si="3"/>
        <v>0</v>
      </c>
      <c r="M33" s="23">
        <f t="shared" si="3"/>
        <v>0</v>
      </c>
      <c r="N33" s="23">
        <f t="shared" si="3"/>
        <v>0</v>
      </c>
      <c r="O33" s="23">
        <f t="shared" si="3"/>
        <v>0</v>
      </c>
      <c r="P33" s="23">
        <f t="shared" si="3"/>
        <v>0</v>
      </c>
    </row>
    <row r="34" spans="1:16" ht="10.5">
      <c r="A34" s="10" t="s">
        <v>45</v>
      </c>
      <c r="B34" s="10" t="s">
        <v>222</v>
      </c>
      <c r="C34" s="9" t="s">
        <v>143</v>
      </c>
      <c r="D34" s="23">
        <f>E34+F34</f>
        <v>340</v>
      </c>
      <c r="E34" s="23">
        <v>2</v>
      </c>
      <c r="F34" s="9">
        <v>338</v>
      </c>
      <c r="G34" s="9">
        <v>78</v>
      </c>
      <c r="H34" s="10"/>
      <c r="I34" s="9">
        <f>16*6+17</f>
        <v>113</v>
      </c>
      <c r="J34" s="16">
        <f>22*10-11+4+24/4+8</f>
        <v>227</v>
      </c>
      <c r="K34" s="16"/>
      <c r="L34" s="16"/>
      <c r="M34" s="16"/>
      <c r="N34" s="10"/>
      <c r="O34" s="16"/>
      <c r="P34" s="16"/>
    </row>
    <row r="35" spans="1:16" ht="10.5">
      <c r="A35" s="10" t="s">
        <v>46</v>
      </c>
      <c r="B35" s="10" t="s">
        <v>67</v>
      </c>
      <c r="C35" s="9" t="s">
        <v>144</v>
      </c>
      <c r="D35" s="23">
        <f>E35+F35</f>
        <v>144</v>
      </c>
      <c r="E35" s="23">
        <v>2</v>
      </c>
      <c r="F35" s="9">
        <v>142</v>
      </c>
      <c r="G35" s="9">
        <v>39</v>
      </c>
      <c r="H35" s="10"/>
      <c r="I35" s="9">
        <v>64</v>
      </c>
      <c r="J35" s="16">
        <f>78+2</f>
        <v>80</v>
      </c>
      <c r="K35" s="16"/>
      <c r="L35" s="16"/>
      <c r="M35" s="16"/>
      <c r="N35" s="16"/>
      <c r="O35" s="16"/>
      <c r="P35" s="16"/>
    </row>
    <row r="36" spans="1:16" ht="10.5">
      <c r="A36" s="10" t="s">
        <v>47</v>
      </c>
      <c r="B36" s="10" t="s">
        <v>170</v>
      </c>
      <c r="C36" s="9" t="s">
        <v>143</v>
      </c>
      <c r="D36" s="23">
        <f>E36+F36</f>
        <v>144</v>
      </c>
      <c r="E36" s="23">
        <v>2</v>
      </c>
      <c r="F36" s="9">
        <v>142</v>
      </c>
      <c r="G36" s="9">
        <v>100</v>
      </c>
      <c r="H36" s="10"/>
      <c r="I36" s="9">
        <v>55</v>
      </c>
      <c r="J36" s="16">
        <f>79+4+24/4</f>
        <v>89</v>
      </c>
      <c r="K36" s="16"/>
      <c r="L36" s="16"/>
      <c r="M36" s="16"/>
      <c r="N36" s="16"/>
      <c r="O36" s="16"/>
      <c r="P36" s="16"/>
    </row>
    <row r="37" spans="1:16" ht="10.5">
      <c r="A37" s="10"/>
      <c r="B37" s="10"/>
      <c r="C37" s="9"/>
      <c r="D37" s="23"/>
      <c r="E37" s="23"/>
      <c r="F37" s="9"/>
      <c r="G37" s="9"/>
      <c r="H37" s="10"/>
      <c r="I37" s="24">
        <f>I20/17</f>
        <v>36</v>
      </c>
      <c r="J37" s="25">
        <f>J20/24</f>
        <v>36</v>
      </c>
      <c r="K37" s="25"/>
      <c r="L37" s="16"/>
      <c r="M37" s="16"/>
      <c r="N37" s="16"/>
      <c r="O37" s="16"/>
      <c r="P37" s="16"/>
    </row>
    <row r="38" spans="1:16" ht="21" customHeight="1">
      <c r="A38" s="26"/>
      <c r="B38" s="27" t="s">
        <v>258</v>
      </c>
      <c r="C38" s="18"/>
      <c r="D38" s="28">
        <f>D39+D50+D54+D98+D99+D95</f>
        <v>4464</v>
      </c>
      <c r="E38" s="28">
        <f>E39+E50+E54</f>
        <v>86</v>
      </c>
      <c r="F38" s="28">
        <f>F39+F50+F54</f>
        <v>3838</v>
      </c>
      <c r="G38" s="28">
        <f>G39+G50+G54</f>
        <v>1576</v>
      </c>
      <c r="H38" s="28">
        <f>H39+H50+H54</f>
        <v>1</v>
      </c>
      <c r="I38" s="28"/>
      <c r="J38" s="28"/>
      <c r="K38" s="28">
        <f aca="true" t="shared" si="4" ref="K38:P38">K39+K50+K54</f>
        <v>576</v>
      </c>
      <c r="L38" s="28">
        <f t="shared" si="4"/>
        <v>828</v>
      </c>
      <c r="M38" s="28">
        <f t="shared" si="4"/>
        <v>576</v>
      </c>
      <c r="N38" s="28">
        <f t="shared" si="4"/>
        <v>864</v>
      </c>
      <c r="O38" s="28">
        <f t="shared" si="4"/>
        <v>576</v>
      </c>
      <c r="P38" s="28">
        <f t="shared" si="4"/>
        <v>504</v>
      </c>
    </row>
    <row r="39" spans="1:16" ht="21">
      <c r="A39" s="10" t="s">
        <v>11</v>
      </c>
      <c r="B39" s="18" t="s">
        <v>30</v>
      </c>
      <c r="C39" s="18"/>
      <c r="D39" s="28">
        <f aca="true" t="shared" si="5" ref="D39:P39">SUM(D40:D49)</f>
        <v>708</v>
      </c>
      <c r="E39" s="28">
        <f t="shared" si="5"/>
        <v>28</v>
      </c>
      <c r="F39" s="28">
        <f t="shared" si="5"/>
        <v>680</v>
      </c>
      <c r="G39" s="28">
        <f t="shared" si="5"/>
        <v>461</v>
      </c>
      <c r="H39" s="28">
        <f t="shared" si="5"/>
        <v>0</v>
      </c>
      <c r="I39" s="28">
        <f t="shared" si="5"/>
        <v>0</v>
      </c>
      <c r="J39" s="28">
        <f t="shared" si="5"/>
        <v>0</v>
      </c>
      <c r="K39" s="28">
        <f t="shared" si="5"/>
        <v>100</v>
      </c>
      <c r="L39" s="28">
        <f t="shared" si="5"/>
        <v>220</v>
      </c>
      <c r="M39" s="28">
        <f t="shared" si="5"/>
        <v>116</v>
      </c>
      <c r="N39" s="28">
        <f t="shared" si="5"/>
        <v>108</v>
      </c>
      <c r="O39" s="28">
        <f t="shared" si="5"/>
        <v>44</v>
      </c>
      <c r="P39" s="28">
        <f t="shared" si="5"/>
        <v>120</v>
      </c>
    </row>
    <row r="40" spans="1:16" ht="10.5">
      <c r="A40" s="10" t="s">
        <v>12</v>
      </c>
      <c r="B40" s="10" t="s">
        <v>4</v>
      </c>
      <c r="C40" s="9" t="s">
        <v>144</v>
      </c>
      <c r="D40" s="23">
        <f aca="true" t="shared" si="6" ref="D40:D53">E40+F40</f>
        <v>48</v>
      </c>
      <c r="E40" s="29">
        <v>2</v>
      </c>
      <c r="F40" s="9">
        <v>46</v>
      </c>
      <c r="G40" s="9">
        <v>18</v>
      </c>
      <c r="H40" s="10"/>
      <c r="I40" s="9"/>
      <c r="J40" s="16"/>
      <c r="K40" s="16"/>
      <c r="L40" s="16">
        <v>48</v>
      </c>
      <c r="M40" s="16"/>
      <c r="N40" s="16"/>
      <c r="O40" s="16"/>
      <c r="P40" s="16"/>
    </row>
    <row r="41" spans="1:16" ht="10.5">
      <c r="A41" s="10" t="s">
        <v>13</v>
      </c>
      <c r="B41" s="10" t="s">
        <v>28</v>
      </c>
      <c r="C41" s="9" t="s">
        <v>144</v>
      </c>
      <c r="D41" s="23">
        <f t="shared" si="6"/>
        <v>48</v>
      </c>
      <c r="E41" s="29">
        <v>2</v>
      </c>
      <c r="F41" s="9">
        <v>46</v>
      </c>
      <c r="G41" s="9">
        <v>14</v>
      </c>
      <c r="H41" s="10"/>
      <c r="I41" s="9"/>
      <c r="J41" s="16"/>
      <c r="K41" s="16">
        <v>48</v>
      </c>
      <c r="L41" s="16"/>
      <c r="M41" s="16"/>
      <c r="N41" s="16"/>
      <c r="O41" s="16"/>
      <c r="P41" s="16"/>
    </row>
    <row r="42" spans="1:16" ht="10.5">
      <c r="A42" s="10" t="s">
        <v>14</v>
      </c>
      <c r="B42" s="10" t="s">
        <v>27</v>
      </c>
      <c r="C42" s="9" t="s">
        <v>144</v>
      </c>
      <c r="D42" s="23">
        <f t="shared" si="6"/>
        <v>48</v>
      </c>
      <c r="E42" s="29">
        <v>2</v>
      </c>
      <c r="F42" s="9">
        <v>46</v>
      </c>
      <c r="G42" s="9">
        <v>18</v>
      </c>
      <c r="H42" s="10"/>
      <c r="I42" s="9"/>
      <c r="J42" s="16"/>
      <c r="K42" s="16"/>
      <c r="L42" s="16">
        <v>48</v>
      </c>
      <c r="M42" s="16"/>
      <c r="N42" s="16"/>
      <c r="O42" s="16"/>
      <c r="P42" s="16"/>
    </row>
    <row r="43" spans="1:16" ht="21">
      <c r="A43" s="10" t="s">
        <v>15</v>
      </c>
      <c r="B43" s="10" t="s">
        <v>216</v>
      </c>
      <c r="C43" s="9" t="s">
        <v>145</v>
      </c>
      <c r="D43" s="23">
        <f t="shared" si="6"/>
        <v>168</v>
      </c>
      <c r="E43" s="29">
        <v>6</v>
      </c>
      <c r="F43" s="9">
        <v>162</v>
      </c>
      <c r="G43" s="9">
        <v>168</v>
      </c>
      <c r="H43" s="10"/>
      <c r="I43" s="9"/>
      <c r="J43" s="16"/>
      <c r="K43" s="16">
        <v>26</v>
      </c>
      <c r="L43" s="16">
        <v>34</v>
      </c>
      <c r="M43" s="16">
        <v>26</v>
      </c>
      <c r="N43" s="16">
        <v>32</v>
      </c>
      <c r="O43" s="16">
        <v>22</v>
      </c>
      <c r="P43" s="16">
        <v>28</v>
      </c>
    </row>
    <row r="44" spans="1:16" ht="10.5">
      <c r="A44" s="10" t="s">
        <v>16</v>
      </c>
      <c r="B44" s="10" t="s">
        <v>10</v>
      </c>
      <c r="C44" s="9" t="s">
        <v>145</v>
      </c>
      <c r="D44" s="23">
        <f t="shared" si="6"/>
        <v>168</v>
      </c>
      <c r="E44" s="29">
        <v>6</v>
      </c>
      <c r="F44" s="9">
        <v>162</v>
      </c>
      <c r="G44" s="9">
        <v>168</v>
      </c>
      <c r="H44" s="10"/>
      <c r="I44" s="9"/>
      <c r="J44" s="16"/>
      <c r="K44" s="16">
        <v>26</v>
      </c>
      <c r="L44" s="16">
        <v>34</v>
      </c>
      <c r="M44" s="16">
        <v>26</v>
      </c>
      <c r="N44" s="16">
        <v>32</v>
      </c>
      <c r="O44" s="16">
        <v>22</v>
      </c>
      <c r="P44" s="16">
        <v>28</v>
      </c>
    </row>
    <row r="45" spans="1:16" ht="15.75" customHeight="1">
      <c r="A45" s="33" t="s">
        <v>95</v>
      </c>
      <c r="B45" s="33" t="s">
        <v>242</v>
      </c>
      <c r="C45" s="31" t="s">
        <v>146</v>
      </c>
      <c r="D45" s="23">
        <f t="shared" si="6"/>
        <v>56</v>
      </c>
      <c r="E45" s="30">
        <v>2</v>
      </c>
      <c r="F45" s="31">
        <v>54</v>
      </c>
      <c r="G45" s="31">
        <v>17</v>
      </c>
      <c r="H45" s="33"/>
      <c r="I45" s="31"/>
      <c r="J45" s="32"/>
      <c r="K45" s="32"/>
      <c r="L45" s="32">
        <v>56</v>
      </c>
      <c r="M45" s="32"/>
      <c r="N45" s="32"/>
      <c r="O45" s="32"/>
      <c r="P45" s="32"/>
    </row>
    <row r="46" spans="1:16" ht="12" customHeight="1">
      <c r="A46" s="33" t="s">
        <v>96</v>
      </c>
      <c r="B46" s="33" t="s">
        <v>231</v>
      </c>
      <c r="C46" s="31" t="s">
        <v>144</v>
      </c>
      <c r="D46" s="23">
        <f t="shared" si="6"/>
        <v>32</v>
      </c>
      <c r="E46" s="30">
        <v>2</v>
      </c>
      <c r="F46" s="31">
        <v>30</v>
      </c>
      <c r="G46" s="31">
        <v>14</v>
      </c>
      <c r="H46" s="33"/>
      <c r="I46" s="31"/>
      <c r="J46" s="32"/>
      <c r="K46" s="32"/>
      <c r="L46" s="32"/>
      <c r="M46" s="32"/>
      <c r="N46" s="32"/>
      <c r="O46" s="32"/>
      <c r="P46" s="32">
        <v>32</v>
      </c>
    </row>
    <row r="47" spans="1:16" ht="10.5">
      <c r="A47" s="33" t="s">
        <v>97</v>
      </c>
      <c r="B47" s="33" t="s">
        <v>230</v>
      </c>
      <c r="C47" s="31" t="s">
        <v>144</v>
      </c>
      <c r="D47" s="23">
        <f t="shared" si="6"/>
        <v>32</v>
      </c>
      <c r="E47" s="30">
        <v>2</v>
      </c>
      <c r="F47" s="31">
        <v>30</v>
      </c>
      <c r="G47" s="33"/>
      <c r="H47" s="32">
        <f>H49+H48</f>
        <v>0</v>
      </c>
      <c r="I47" s="32"/>
      <c r="J47" s="32"/>
      <c r="K47" s="32"/>
      <c r="L47" s="32"/>
      <c r="M47" s="32">
        <v>32</v>
      </c>
      <c r="N47" s="32"/>
      <c r="O47" s="32"/>
      <c r="P47" s="32"/>
    </row>
    <row r="48" spans="1:16" ht="10.5">
      <c r="A48" s="33" t="s">
        <v>109</v>
      </c>
      <c r="B48" s="33" t="s">
        <v>24</v>
      </c>
      <c r="C48" s="31" t="s">
        <v>144</v>
      </c>
      <c r="D48" s="23">
        <f t="shared" si="6"/>
        <v>32</v>
      </c>
      <c r="E48" s="30">
        <v>2</v>
      </c>
      <c r="F48" s="31">
        <v>30</v>
      </c>
      <c r="G48" s="33"/>
      <c r="H48" s="33"/>
      <c r="I48" s="31"/>
      <c r="J48" s="32"/>
      <c r="K48" s="32"/>
      <c r="L48" s="32"/>
      <c r="M48" s="32"/>
      <c r="N48" s="32"/>
      <c r="O48" s="32"/>
      <c r="P48" s="32">
        <v>32</v>
      </c>
    </row>
    <row r="49" spans="1:16" ht="10.5">
      <c r="A49" s="33" t="s">
        <v>98</v>
      </c>
      <c r="B49" s="33" t="s">
        <v>90</v>
      </c>
      <c r="C49" s="31" t="s">
        <v>144</v>
      </c>
      <c r="D49" s="23">
        <f t="shared" si="6"/>
        <v>76</v>
      </c>
      <c r="E49" s="30">
        <v>2</v>
      </c>
      <c r="F49" s="31">
        <v>74</v>
      </c>
      <c r="G49" s="33">
        <v>44</v>
      </c>
      <c r="H49" s="33"/>
      <c r="I49" s="31"/>
      <c r="J49" s="32"/>
      <c r="K49" s="32"/>
      <c r="L49" s="32"/>
      <c r="M49" s="32">
        <v>32</v>
      </c>
      <c r="N49" s="32">
        <v>44</v>
      </c>
      <c r="O49" s="32"/>
      <c r="P49" s="32"/>
    </row>
    <row r="50" spans="1:16" ht="21">
      <c r="A50" s="10" t="s">
        <v>17</v>
      </c>
      <c r="B50" s="18" t="s">
        <v>29</v>
      </c>
      <c r="C50" s="18"/>
      <c r="D50" s="19">
        <f aca="true" t="shared" si="7" ref="D50:P50">SUM(D51:D53)</f>
        <v>169</v>
      </c>
      <c r="E50" s="19">
        <f t="shared" si="7"/>
        <v>6</v>
      </c>
      <c r="F50" s="19">
        <f t="shared" si="7"/>
        <v>163</v>
      </c>
      <c r="G50" s="19">
        <f t="shared" si="7"/>
        <v>56</v>
      </c>
      <c r="H50" s="19">
        <f t="shared" si="7"/>
        <v>0</v>
      </c>
      <c r="I50" s="19">
        <f t="shared" si="7"/>
        <v>0</v>
      </c>
      <c r="J50" s="19">
        <f t="shared" si="7"/>
        <v>0</v>
      </c>
      <c r="K50" s="19">
        <f t="shared" si="7"/>
        <v>39</v>
      </c>
      <c r="L50" s="19">
        <f t="shared" si="7"/>
        <v>58</v>
      </c>
      <c r="M50" s="19">
        <f t="shared" si="7"/>
        <v>36</v>
      </c>
      <c r="N50" s="19">
        <f t="shared" si="7"/>
        <v>36</v>
      </c>
      <c r="O50" s="19">
        <f t="shared" si="7"/>
        <v>0</v>
      </c>
      <c r="P50" s="19">
        <f t="shared" si="7"/>
        <v>0</v>
      </c>
    </row>
    <row r="51" spans="1:16" ht="10.5">
      <c r="A51" s="10" t="s">
        <v>18</v>
      </c>
      <c r="B51" s="10" t="s">
        <v>60</v>
      </c>
      <c r="C51" s="9" t="s">
        <v>147</v>
      </c>
      <c r="D51" s="23">
        <f t="shared" si="6"/>
        <v>97</v>
      </c>
      <c r="E51" s="29">
        <v>2</v>
      </c>
      <c r="F51" s="9">
        <v>95</v>
      </c>
      <c r="G51" s="9">
        <v>28</v>
      </c>
      <c r="H51" s="10"/>
      <c r="I51" s="31"/>
      <c r="J51" s="32"/>
      <c r="K51" s="32">
        <v>39</v>
      </c>
      <c r="L51" s="32">
        <v>58</v>
      </c>
      <c r="M51" s="16"/>
      <c r="N51" s="16"/>
      <c r="O51" s="16"/>
      <c r="P51" s="16"/>
    </row>
    <row r="52" spans="1:16" ht="21">
      <c r="A52" s="10" t="s">
        <v>19</v>
      </c>
      <c r="B52" s="33" t="s">
        <v>175</v>
      </c>
      <c r="C52" s="9" t="s">
        <v>144</v>
      </c>
      <c r="D52" s="23">
        <f t="shared" si="6"/>
        <v>36</v>
      </c>
      <c r="E52" s="29">
        <v>2</v>
      </c>
      <c r="F52" s="9">
        <v>34</v>
      </c>
      <c r="G52" s="9">
        <v>14</v>
      </c>
      <c r="H52" s="10"/>
      <c r="I52" s="31"/>
      <c r="J52" s="32"/>
      <c r="K52" s="32"/>
      <c r="L52" s="32"/>
      <c r="M52" s="16">
        <v>36</v>
      </c>
      <c r="N52" s="16"/>
      <c r="O52" s="16"/>
      <c r="P52" s="16"/>
    </row>
    <row r="53" spans="1:16" ht="10.5">
      <c r="A53" s="10" t="s">
        <v>61</v>
      </c>
      <c r="B53" s="10" t="s">
        <v>62</v>
      </c>
      <c r="C53" s="9" t="s">
        <v>144</v>
      </c>
      <c r="D53" s="23">
        <f t="shared" si="6"/>
        <v>36</v>
      </c>
      <c r="E53" s="29">
        <v>2</v>
      </c>
      <c r="F53" s="9">
        <v>34</v>
      </c>
      <c r="G53" s="9">
        <v>14</v>
      </c>
      <c r="H53" s="10"/>
      <c r="I53" s="31"/>
      <c r="J53" s="32"/>
      <c r="K53" s="32"/>
      <c r="L53" s="32"/>
      <c r="M53" s="16"/>
      <c r="N53" s="16">
        <v>36</v>
      </c>
      <c r="O53" s="16"/>
      <c r="P53" s="16"/>
    </row>
    <row r="54" spans="1:16" ht="10.5">
      <c r="A54" s="10" t="s">
        <v>48</v>
      </c>
      <c r="B54" s="18" t="s">
        <v>31</v>
      </c>
      <c r="C54" s="18"/>
      <c r="D54" s="19">
        <f>D55+D72</f>
        <v>3047</v>
      </c>
      <c r="E54" s="19">
        <f>E55+E72</f>
        <v>52</v>
      </c>
      <c r="F54" s="19">
        <f>F55+F72</f>
        <v>2995</v>
      </c>
      <c r="G54" s="19">
        <f>G55+G72</f>
        <v>1059</v>
      </c>
      <c r="H54" s="20">
        <v>1</v>
      </c>
      <c r="I54" s="20"/>
      <c r="J54" s="20"/>
      <c r="K54" s="19">
        <f>K55+K72</f>
        <v>437</v>
      </c>
      <c r="L54" s="19">
        <f>L55+L72</f>
        <v>550</v>
      </c>
      <c r="M54" s="19">
        <f>M55+M72</f>
        <v>424</v>
      </c>
      <c r="N54" s="19">
        <f>N55+N72</f>
        <v>720</v>
      </c>
      <c r="O54" s="19">
        <f>O55+O72</f>
        <v>532</v>
      </c>
      <c r="P54" s="19">
        <f>O57+P55+P72</f>
        <v>384</v>
      </c>
    </row>
    <row r="55" spans="1:16" ht="10.5">
      <c r="A55" s="10" t="s">
        <v>49</v>
      </c>
      <c r="B55" s="21" t="s">
        <v>6</v>
      </c>
      <c r="C55" s="21"/>
      <c r="D55" s="35">
        <f>SUM(D56:D71)</f>
        <v>837</v>
      </c>
      <c r="E55" s="35">
        <f aca="true" t="shared" si="8" ref="E55:P55">SUM(E56:E71)</f>
        <v>36</v>
      </c>
      <c r="F55" s="35">
        <f t="shared" si="8"/>
        <v>801</v>
      </c>
      <c r="G55" s="35">
        <f t="shared" si="8"/>
        <v>345</v>
      </c>
      <c r="H55" s="35">
        <f t="shared" si="8"/>
        <v>0</v>
      </c>
      <c r="I55" s="35">
        <f t="shared" si="8"/>
        <v>0</v>
      </c>
      <c r="J55" s="35">
        <f t="shared" si="8"/>
        <v>0</v>
      </c>
      <c r="K55" s="35">
        <f t="shared" si="8"/>
        <v>209</v>
      </c>
      <c r="L55" s="35">
        <f t="shared" si="8"/>
        <v>130</v>
      </c>
      <c r="M55" s="35">
        <f t="shared" si="8"/>
        <v>82</v>
      </c>
      <c r="N55" s="35">
        <f t="shared" si="8"/>
        <v>112</v>
      </c>
      <c r="O55" s="35">
        <f t="shared" si="8"/>
        <v>78</v>
      </c>
      <c r="P55" s="35">
        <f t="shared" si="8"/>
        <v>226</v>
      </c>
    </row>
    <row r="56" spans="1:16" ht="10.5">
      <c r="A56" s="10" t="s">
        <v>50</v>
      </c>
      <c r="B56" s="10" t="s">
        <v>176</v>
      </c>
      <c r="C56" s="9" t="s">
        <v>143</v>
      </c>
      <c r="D56" s="23">
        <f aca="true" t="shared" si="9" ref="D56:D71">E56+F56</f>
        <v>48</v>
      </c>
      <c r="E56" s="29">
        <v>2</v>
      </c>
      <c r="F56" s="9">
        <v>46</v>
      </c>
      <c r="G56" s="9">
        <v>18</v>
      </c>
      <c r="H56" s="9"/>
      <c r="I56" s="31"/>
      <c r="J56" s="32"/>
      <c r="K56" s="32">
        <v>48</v>
      </c>
      <c r="L56" s="32"/>
      <c r="M56" s="16"/>
      <c r="N56" s="16"/>
      <c r="O56" s="16"/>
      <c r="P56" s="16"/>
    </row>
    <row r="57" spans="1:16" ht="10.5">
      <c r="A57" s="10" t="s">
        <v>51</v>
      </c>
      <c r="B57" s="10" t="s">
        <v>233</v>
      </c>
      <c r="C57" s="31" t="s">
        <v>144</v>
      </c>
      <c r="D57" s="23">
        <f t="shared" si="9"/>
        <v>48</v>
      </c>
      <c r="E57" s="29">
        <v>2</v>
      </c>
      <c r="F57" s="9">
        <v>46</v>
      </c>
      <c r="G57" s="9">
        <v>14</v>
      </c>
      <c r="H57" s="9"/>
      <c r="I57" s="31"/>
      <c r="J57" s="32"/>
      <c r="K57" s="32"/>
      <c r="L57" s="32">
        <v>48</v>
      </c>
      <c r="M57" s="16"/>
      <c r="N57" s="16"/>
      <c r="O57" s="16"/>
      <c r="P57" s="16"/>
    </row>
    <row r="58" spans="1:16" ht="10.5">
      <c r="A58" s="10" t="s">
        <v>52</v>
      </c>
      <c r="B58" s="10" t="s">
        <v>63</v>
      </c>
      <c r="C58" s="31" t="s">
        <v>144</v>
      </c>
      <c r="D58" s="23">
        <f t="shared" si="9"/>
        <v>48</v>
      </c>
      <c r="E58" s="29">
        <v>2</v>
      </c>
      <c r="F58" s="9">
        <v>46</v>
      </c>
      <c r="G58" s="9">
        <v>18</v>
      </c>
      <c r="H58" s="9"/>
      <c r="I58" s="9"/>
      <c r="J58" s="16"/>
      <c r="K58" s="16">
        <v>48</v>
      </c>
      <c r="L58" s="16"/>
      <c r="M58" s="16"/>
      <c r="N58" s="16"/>
      <c r="O58" s="16"/>
      <c r="P58" s="16"/>
    </row>
    <row r="59" spans="1:16" ht="12" customHeight="1">
      <c r="A59" s="10" t="s">
        <v>53</v>
      </c>
      <c r="B59" s="10" t="s">
        <v>177</v>
      </c>
      <c r="C59" s="31" t="s">
        <v>223</v>
      </c>
      <c r="D59" s="23">
        <f t="shared" si="9"/>
        <v>152</v>
      </c>
      <c r="E59" s="29">
        <v>6</v>
      </c>
      <c r="F59" s="9">
        <v>146</v>
      </c>
      <c r="G59" s="9">
        <v>76</v>
      </c>
      <c r="H59" s="9"/>
      <c r="I59" s="9"/>
      <c r="J59" s="16"/>
      <c r="K59" s="16">
        <v>26</v>
      </c>
      <c r="L59" s="16">
        <v>34</v>
      </c>
      <c r="M59" s="16">
        <v>26</v>
      </c>
      <c r="N59" s="16">
        <v>32</v>
      </c>
      <c r="O59" s="16">
        <v>34</v>
      </c>
      <c r="P59" s="16"/>
    </row>
    <row r="60" spans="1:16" ht="23.25" customHeight="1">
      <c r="A60" s="10" t="s">
        <v>54</v>
      </c>
      <c r="B60" s="10" t="s">
        <v>7</v>
      </c>
      <c r="C60" s="9" t="s">
        <v>144</v>
      </c>
      <c r="D60" s="23">
        <f t="shared" si="9"/>
        <v>48</v>
      </c>
      <c r="E60" s="29">
        <v>2</v>
      </c>
      <c r="F60" s="9">
        <v>46</v>
      </c>
      <c r="G60" s="9">
        <v>14</v>
      </c>
      <c r="H60" s="9"/>
      <c r="I60" s="9"/>
      <c r="J60" s="16"/>
      <c r="K60" s="16"/>
      <c r="L60" s="16"/>
      <c r="M60" s="16"/>
      <c r="N60" s="16"/>
      <c r="O60" s="16"/>
      <c r="P60" s="16">
        <v>48</v>
      </c>
    </row>
    <row r="61" spans="1:16" ht="10.5">
      <c r="A61" s="10" t="s">
        <v>55</v>
      </c>
      <c r="B61" s="10" t="s">
        <v>3</v>
      </c>
      <c r="C61" s="9" t="s">
        <v>144</v>
      </c>
      <c r="D61" s="23">
        <f t="shared" si="9"/>
        <v>68</v>
      </c>
      <c r="E61" s="29">
        <v>2</v>
      </c>
      <c r="F61" s="9">
        <v>66</v>
      </c>
      <c r="G61" s="9">
        <v>26</v>
      </c>
      <c r="H61" s="9"/>
      <c r="I61" s="9"/>
      <c r="J61" s="16"/>
      <c r="K61" s="16"/>
      <c r="L61" s="16"/>
      <c r="M61" s="16"/>
      <c r="N61" s="16"/>
      <c r="O61" s="16">
        <v>22</v>
      </c>
      <c r="P61" s="16">
        <v>46</v>
      </c>
    </row>
    <row r="62" spans="1:16" ht="10.5">
      <c r="A62" s="10" t="s">
        <v>56</v>
      </c>
      <c r="B62" s="10" t="s">
        <v>178</v>
      </c>
      <c r="C62" s="9" t="s">
        <v>144</v>
      </c>
      <c r="D62" s="23">
        <f t="shared" si="9"/>
        <v>36</v>
      </c>
      <c r="E62" s="29">
        <v>2</v>
      </c>
      <c r="F62" s="9">
        <v>34</v>
      </c>
      <c r="G62" s="9">
        <v>14</v>
      </c>
      <c r="H62" s="9"/>
      <c r="I62" s="9"/>
      <c r="J62" s="16"/>
      <c r="K62" s="16"/>
      <c r="L62" s="16"/>
      <c r="M62" s="16">
        <v>36</v>
      </c>
      <c r="N62" s="16"/>
      <c r="O62" s="16"/>
      <c r="P62" s="16"/>
    </row>
    <row r="63" spans="1:16" ht="10.5">
      <c r="A63" s="10" t="s">
        <v>57</v>
      </c>
      <c r="B63" s="33" t="s">
        <v>180</v>
      </c>
      <c r="C63" s="31" t="s">
        <v>143</v>
      </c>
      <c r="D63" s="23">
        <f t="shared" si="9"/>
        <v>68</v>
      </c>
      <c r="E63" s="29">
        <v>2</v>
      </c>
      <c r="F63" s="9">
        <v>66</v>
      </c>
      <c r="G63" s="9">
        <v>30</v>
      </c>
      <c r="H63" s="30"/>
      <c r="I63" s="30"/>
      <c r="J63" s="30"/>
      <c r="K63" s="30"/>
      <c r="L63" s="30"/>
      <c r="M63" s="30">
        <v>20</v>
      </c>
      <c r="N63" s="30">
        <v>48</v>
      </c>
      <c r="O63" s="30"/>
      <c r="P63" s="30"/>
    </row>
    <row r="64" spans="1:16" ht="21">
      <c r="A64" s="10" t="s">
        <v>58</v>
      </c>
      <c r="B64" s="33" t="s">
        <v>181</v>
      </c>
      <c r="C64" s="31" t="s">
        <v>144</v>
      </c>
      <c r="D64" s="23">
        <f t="shared" si="9"/>
        <v>36</v>
      </c>
      <c r="E64" s="29">
        <v>2</v>
      </c>
      <c r="F64" s="9">
        <v>34</v>
      </c>
      <c r="G64" s="31">
        <v>14</v>
      </c>
      <c r="H64" s="30"/>
      <c r="I64" s="30"/>
      <c r="J64" s="30"/>
      <c r="K64" s="30"/>
      <c r="L64" s="30"/>
      <c r="M64" s="30"/>
      <c r="N64" s="30"/>
      <c r="O64" s="30"/>
      <c r="P64" s="30">
        <v>36</v>
      </c>
    </row>
    <row r="65" spans="1:16" ht="10.5">
      <c r="A65" s="10" t="s">
        <v>59</v>
      </c>
      <c r="B65" s="33" t="s">
        <v>64</v>
      </c>
      <c r="C65" s="31" t="s">
        <v>144</v>
      </c>
      <c r="D65" s="23">
        <f t="shared" si="9"/>
        <v>48</v>
      </c>
      <c r="E65" s="29">
        <v>2</v>
      </c>
      <c r="F65" s="9">
        <v>46</v>
      </c>
      <c r="G65" s="31">
        <v>18</v>
      </c>
      <c r="H65" s="30"/>
      <c r="I65" s="30"/>
      <c r="J65" s="30"/>
      <c r="K65" s="30"/>
      <c r="L65" s="30">
        <v>48</v>
      </c>
      <c r="M65" s="32"/>
      <c r="N65" s="32"/>
      <c r="O65" s="32"/>
      <c r="P65" s="32"/>
    </row>
    <row r="66" spans="1:16" ht="10.5">
      <c r="A66" s="10" t="s">
        <v>94</v>
      </c>
      <c r="B66" s="33" t="s">
        <v>219</v>
      </c>
      <c r="C66" s="31" t="s">
        <v>143</v>
      </c>
      <c r="D66" s="23">
        <f t="shared" si="9"/>
        <v>48</v>
      </c>
      <c r="E66" s="29">
        <v>2</v>
      </c>
      <c r="F66" s="9">
        <v>46</v>
      </c>
      <c r="G66" s="31">
        <v>18</v>
      </c>
      <c r="H66" s="31"/>
      <c r="I66" s="31"/>
      <c r="J66" s="32"/>
      <c r="K66" s="32">
        <v>48</v>
      </c>
      <c r="L66" s="32"/>
      <c r="M66" s="32"/>
      <c r="N66" s="32"/>
      <c r="O66" s="32"/>
      <c r="P66" s="32"/>
    </row>
    <row r="67" spans="1:16" ht="11.25" customHeight="1">
      <c r="A67" s="10" t="s">
        <v>215</v>
      </c>
      <c r="B67" s="10" t="s">
        <v>179</v>
      </c>
      <c r="C67" s="9" t="s">
        <v>144</v>
      </c>
      <c r="D67" s="23">
        <f t="shared" si="9"/>
        <v>36</v>
      </c>
      <c r="E67" s="29">
        <v>2</v>
      </c>
      <c r="F67" s="9">
        <v>34</v>
      </c>
      <c r="G67" s="23">
        <v>14</v>
      </c>
      <c r="H67" s="9"/>
      <c r="I67" s="9"/>
      <c r="J67" s="16"/>
      <c r="K67" s="16"/>
      <c r="L67" s="16"/>
      <c r="M67" s="16"/>
      <c r="N67" s="16"/>
      <c r="O67" s="16"/>
      <c r="P67" s="16">
        <v>36</v>
      </c>
    </row>
    <row r="68" spans="1:16" ht="10.5">
      <c r="A68" s="33" t="s">
        <v>105</v>
      </c>
      <c r="B68" s="33" t="s">
        <v>91</v>
      </c>
      <c r="C68" s="31" t="s">
        <v>146</v>
      </c>
      <c r="D68" s="23">
        <f t="shared" si="9"/>
        <v>32</v>
      </c>
      <c r="E68" s="29">
        <v>2</v>
      </c>
      <c r="F68" s="31">
        <v>30</v>
      </c>
      <c r="G68" s="31">
        <v>14</v>
      </c>
      <c r="H68" s="31"/>
      <c r="I68" s="31"/>
      <c r="J68" s="32"/>
      <c r="K68" s="32"/>
      <c r="L68" s="32"/>
      <c r="M68" s="32"/>
      <c r="N68" s="32"/>
      <c r="O68" s="32"/>
      <c r="P68" s="32">
        <v>32</v>
      </c>
    </row>
    <row r="69" spans="1:16" ht="10.5">
      <c r="A69" s="33" t="s">
        <v>106</v>
      </c>
      <c r="B69" s="33" t="s">
        <v>93</v>
      </c>
      <c r="C69" s="31" t="s">
        <v>144</v>
      </c>
      <c r="D69" s="23">
        <f t="shared" si="9"/>
        <v>39</v>
      </c>
      <c r="E69" s="29">
        <v>2</v>
      </c>
      <c r="F69" s="31">
        <v>37</v>
      </c>
      <c r="G69" s="31">
        <v>13</v>
      </c>
      <c r="H69" s="30"/>
      <c r="I69" s="30"/>
      <c r="J69" s="30"/>
      <c r="K69" s="30">
        <v>39</v>
      </c>
      <c r="L69" s="30"/>
      <c r="M69" s="30"/>
      <c r="N69" s="30"/>
      <c r="O69" s="30"/>
      <c r="P69" s="30"/>
    </row>
    <row r="70" spans="1:16" ht="21">
      <c r="A70" s="33" t="s">
        <v>107</v>
      </c>
      <c r="B70" s="33" t="s">
        <v>232</v>
      </c>
      <c r="C70" s="31" t="s">
        <v>144</v>
      </c>
      <c r="D70" s="23">
        <f t="shared" si="9"/>
        <v>32</v>
      </c>
      <c r="E70" s="29">
        <v>2</v>
      </c>
      <c r="F70" s="31">
        <v>30</v>
      </c>
      <c r="G70" s="31">
        <v>16</v>
      </c>
      <c r="H70" s="31"/>
      <c r="I70" s="31"/>
      <c r="J70" s="32"/>
      <c r="K70" s="32"/>
      <c r="L70" s="32"/>
      <c r="M70" s="32"/>
      <c r="N70" s="32">
        <v>32</v>
      </c>
      <c r="O70" s="32"/>
      <c r="P70" s="32"/>
    </row>
    <row r="71" spans="1:16" ht="10.5">
      <c r="A71" s="33" t="s">
        <v>244</v>
      </c>
      <c r="B71" s="33" t="s">
        <v>243</v>
      </c>
      <c r="C71" s="31" t="s">
        <v>144</v>
      </c>
      <c r="D71" s="23">
        <f t="shared" si="9"/>
        <v>50</v>
      </c>
      <c r="E71" s="30">
        <v>2</v>
      </c>
      <c r="F71" s="31">
        <v>48</v>
      </c>
      <c r="G71" s="31">
        <v>28</v>
      </c>
      <c r="H71" s="31"/>
      <c r="I71" s="31"/>
      <c r="J71" s="32"/>
      <c r="K71" s="32"/>
      <c r="L71" s="32"/>
      <c r="M71" s="32"/>
      <c r="N71" s="32"/>
      <c r="O71" s="32">
        <v>22</v>
      </c>
      <c r="P71" s="32">
        <v>28</v>
      </c>
    </row>
    <row r="72" spans="1:16" ht="10.5">
      <c r="A72" s="27" t="s">
        <v>33</v>
      </c>
      <c r="B72" s="27" t="s">
        <v>32</v>
      </c>
      <c r="C72" s="36"/>
      <c r="D72" s="28">
        <f aca="true" t="shared" si="10" ref="D72:P72">D73+D80+D86</f>
        <v>2210</v>
      </c>
      <c r="E72" s="28">
        <f t="shared" si="10"/>
        <v>16</v>
      </c>
      <c r="F72" s="28">
        <f t="shared" si="10"/>
        <v>2194</v>
      </c>
      <c r="G72" s="28">
        <f t="shared" si="10"/>
        <v>714</v>
      </c>
      <c r="H72" s="28">
        <f t="shared" si="10"/>
        <v>0</v>
      </c>
      <c r="I72" s="28">
        <f t="shared" si="10"/>
        <v>0</v>
      </c>
      <c r="J72" s="28">
        <f t="shared" si="10"/>
        <v>0</v>
      </c>
      <c r="K72" s="28">
        <f t="shared" si="10"/>
        <v>228</v>
      </c>
      <c r="L72" s="28">
        <f t="shared" si="10"/>
        <v>420</v>
      </c>
      <c r="M72" s="28">
        <f t="shared" si="10"/>
        <v>342</v>
      </c>
      <c r="N72" s="28">
        <f t="shared" si="10"/>
        <v>608</v>
      </c>
      <c r="O72" s="28">
        <f t="shared" si="10"/>
        <v>454</v>
      </c>
      <c r="P72" s="28">
        <f t="shared" si="10"/>
        <v>158</v>
      </c>
    </row>
    <row r="73" spans="1:16" ht="21">
      <c r="A73" s="37" t="s">
        <v>185</v>
      </c>
      <c r="B73" s="37" t="s">
        <v>182</v>
      </c>
      <c r="C73" s="38" t="s">
        <v>148</v>
      </c>
      <c r="D73" s="39">
        <f aca="true" t="shared" si="11" ref="D73:P73">D74+D75+D76+D77+D78</f>
        <v>669</v>
      </c>
      <c r="E73" s="39">
        <f t="shared" si="11"/>
        <v>6</v>
      </c>
      <c r="F73" s="39">
        <f t="shared" si="11"/>
        <v>663</v>
      </c>
      <c r="G73" s="39">
        <f t="shared" si="11"/>
        <v>184</v>
      </c>
      <c r="H73" s="39">
        <f t="shared" si="11"/>
        <v>0</v>
      </c>
      <c r="I73" s="39">
        <f t="shared" si="11"/>
        <v>0</v>
      </c>
      <c r="J73" s="39">
        <f t="shared" si="11"/>
        <v>0</v>
      </c>
      <c r="K73" s="39">
        <f t="shared" si="11"/>
        <v>0</v>
      </c>
      <c r="L73" s="39">
        <f t="shared" si="11"/>
        <v>0</v>
      </c>
      <c r="M73" s="39">
        <f t="shared" si="11"/>
        <v>0</v>
      </c>
      <c r="N73" s="39">
        <f t="shared" si="11"/>
        <v>192</v>
      </c>
      <c r="O73" s="39">
        <f t="shared" si="11"/>
        <v>319</v>
      </c>
      <c r="P73" s="39">
        <f t="shared" si="11"/>
        <v>158</v>
      </c>
    </row>
    <row r="74" spans="1:16" ht="21">
      <c r="A74" s="10" t="s">
        <v>186</v>
      </c>
      <c r="B74" s="10" t="s">
        <v>183</v>
      </c>
      <c r="C74" s="9" t="s">
        <v>224</v>
      </c>
      <c r="D74" s="23">
        <f>E74+F74</f>
        <v>116</v>
      </c>
      <c r="E74" s="29">
        <v>2</v>
      </c>
      <c r="F74" s="9">
        <v>114</v>
      </c>
      <c r="G74" s="9">
        <v>60</v>
      </c>
      <c r="H74" s="10"/>
      <c r="I74" s="9"/>
      <c r="J74" s="16"/>
      <c r="K74" s="16"/>
      <c r="L74" s="16"/>
      <c r="M74" s="16"/>
      <c r="N74" s="16">
        <v>84</v>
      </c>
      <c r="O74" s="16">
        <v>32</v>
      </c>
      <c r="P74" s="16"/>
    </row>
    <row r="75" spans="1:16" ht="10.5">
      <c r="A75" s="10" t="s">
        <v>187</v>
      </c>
      <c r="B75" s="10" t="s">
        <v>184</v>
      </c>
      <c r="C75" s="9" t="s">
        <v>225</v>
      </c>
      <c r="D75" s="23">
        <f>E75+F75</f>
        <v>140</v>
      </c>
      <c r="E75" s="30">
        <v>2</v>
      </c>
      <c r="F75" s="9">
        <v>138</v>
      </c>
      <c r="G75" s="23">
        <v>70</v>
      </c>
      <c r="H75" s="10"/>
      <c r="I75" s="9"/>
      <c r="J75" s="16"/>
      <c r="K75" s="16"/>
      <c r="L75" s="16"/>
      <c r="M75" s="16"/>
      <c r="N75" s="16"/>
      <c r="O75" s="16">
        <v>74</v>
      </c>
      <c r="P75" s="16">
        <v>66</v>
      </c>
    </row>
    <row r="76" spans="1:16" ht="10.5">
      <c r="A76" s="10" t="s">
        <v>188</v>
      </c>
      <c r="B76" s="10" t="s">
        <v>189</v>
      </c>
      <c r="C76" s="9" t="s">
        <v>144</v>
      </c>
      <c r="D76" s="23">
        <f>E76+F76</f>
        <v>125</v>
      </c>
      <c r="E76" s="30">
        <v>2</v>
      </c>
      <c r="F76" s="9">
        <v>123</v>
      </c>
      <c r="G76" s="23">
        <v>54</v>
      </c>
      <c r="H76" s="10"/>
      <c r="I76" s="9"/>
      <c r="J76" s="16"/>
      <c r="K76" s="16"/>
      <c r="L76" s="16"/>
      <c r="M76" s="16"/>
      <c r="N76" s="16"/>
      <c r="O76" s="16">
        <v>33</v>
      </c>
      <c r="P76" s="16">
        <v>92</v>
      </c>
    </row>
    <row r="77" spans="1:16" ht="10.5">
      <c r="A77" s="40" t="s">
        <v>190</v>
      </c>
      <c r="B77" s="40" t="s">
        <v>113</v>
      </c>
      <c r="C77" s="41"/>
      <c r="D77" s="42">
        <v>108</v>
      </c>
      <c r="E77" s="42">
        <f>E78+E79</f>
        <v>0</v>
      </c>
      <c r="F77" s="41">
        <f>K77+L77+M77+N77+O77+P77</f>
        <v>108</v>
      </c>
      <c r="G77" s="42">
        <f>G78+G79</f>
        <v>0</v>
      </c>
      <c r="H77" s="40"/>
      <c r="I77" s="41"/>
      <c r="J77" s="42"/>
      <c r="K77" s="42"/>
      <c r="L77" s="42"/>
      <c r="M77" s="42"/>
      <c r="N77" s="42">
        <v>108</v>
      </c>
      <c r="O77" s="42"/>
      <c r="P77" s="42"/>
    </row>
    <row r="78" spans="1:16" ht="10.5">
      <c r="A78" s="40" t="s">
        <v>192</v>
      </c>
      <c r="B78" s="40" t="s">
        <v>114</v>
      </c>
      <c r="C78" s="41"/>
      <c r="D78" s="41">
        <v>180</v>
      </c>
      <c r="E78" s="44"/>
      <c r="F78" s="41">
        <f>K78+L78+M78+N78+O78+P78</f>
        <v>180</v>
      </c>
      <c r="G78" s="44"/>
      <c r="H78" s="40"/>
      <c r="I78" s="41"/>
      <c r="J78" s="42"/>
      <c r="K78" s="42"/>
      <c r="L78" s="42"/>
      <c r="M78" s="42"/>
      <c r="N78" s="42"/>
      <c r="O78" s="42">
        <v>180</v>
      </c>
      <c r="P78" s="42"/>
    </row>
    <row r="79" spans="1:16" ht="10.5">
      <c r="A79" s="40" t="s">
        <v>193</v>
      </c>
      <c r="B79" s="40" t="s">
        <v>194</v>
      </c>
      <c r="C79" s="41"/>
      <c r="D79" s="41">
        <f>F79</f>
        <v>0</v>
      </c>
      <c r="E79" s="44"/>
      <c r="F79" s="41">
        <f>K79+L79+M79+N79+O79+P79</f>
        <v>0</v>
      </c>
      <c r="G79" s="44"/>
      <c r="H79" s="40"/>
      <c r="I79" s="41"/>
      <c r="J79" s="42"/>
      <c r="K79" s="42"/>
      <c r="L79" s="42"/>
      <c r="M79" s="42"/>
      <c r="N79" s="42"/>
      <c r="O79" s="42"/>
      <c r="P79" s="42"/>
    </row>
    <row r="80" spans="1:16" ht="10.5">
      <c r="A80" s="37" t="s">
        <v>191</v>
      </c>
      <c r="B80" s="43" t="s">
        <v>195</v>
      </c>
      <c r="C80" s="38" t="s">
        <v>148</v>
      </c>
      <c r="D80" s="39">
        <f aca="true" t="shared" si="12" ref="D80:P80">D81+D82+D83+D84</f>
        <v>737</v>
      </c>
      <c r="E80" s="39">
        <f t="shared" si="12"/>
        <v>4</v>
      </c>
      <c r="F80" s="39">
        <f t="shared" si="12"/>
        <v>733</v>
      </c>
      <c r="G80" s="39">
        <f t="shared" si="12"/>
        <v>270</v>
      </c>
      <c r="H80" s="39">
        <f t="shared" si="12"/>
        <v>0</v>
      </c>
      <c r="I80" s="39">
        <f t="shared" si="12"/>
        <v>0</v>
      </c>
      <c r="J80" s="39">
        <f t="shared" si="12"/>
        <v>0</v>
      </c>
      <c r="K80" s="39">
        <f t="shared" si="12"/>
        <v>228</v>
      </c>
      <c r="L80" s="39">
        <f t="shared" si="12"/>
        <v>420</v>
      </c>
      <c r="M80" s="39">
        <f t="shared" si="12"/>
        <v>89</v>
      </c>
      <c r="N80" s="39">
        <f t="shared" si="12"/>
        <v>0</v>
      </c>
      <c r="O80" s="39">
        <f t="shared" si="12"/>
        <v>0</v>
      </c>
      <c r="P80" s="39">
        <f t="shared" si="12"/>
        <v>0</v>
      </c>
    </row>
    <row r="81" spans="1:16" ht="21">
      <c r="A81" s="10" t="s">
        <v>196</v>
      </c>
      <c r="B81" s="10" t="s">
        <v>198</v>
      </c>
      <c r="C81" s="9" t="s">
        <v>227</v>
      </c>
      <c r="D81" s="23">
        <f>E81+F81</f>
        <v>231</v>
      </c>
      <c r="E81" s="30">
        <v>2</v>
      </c>
      <c r="F81" s="9">
        <v>229</v>
      </c>
      <c r="G81" s="23">
        <v>180</v>
      </c>
      <c r="H81" s="9"/>
      <c r="I81" s="9"/>
      <c r="J81" s="16"/>
      <c r="K81" s="16">
        <f>20+52</f>
        <v>72</v>
      </c>
      <c r="L81" s="16">
        <f>26+76</f>
        <v>102</v>
      </c>
      <c r="M81" s="16">
        <f>5+52</f>
        <v>57</v>
      </c>
      <c r="N81" s="16"/>
      <c r="O81" s="16"/>
      <c r="P81" s="16"/>
    </row>
    <row r="82" spans="1:16" ht="10.5">
      <c r="A82" s="10" t="s">
        <v>197</v>
      </c>
      <c r="B82" s="10" t="s">
        <v>199</v>
      </c>
      <c r="C82" s="9" t="s">
        <v>226</v>
      </c>
      <c r="D82" s="23">
        <f>E82+F82</f>
        <v>182</v>
      </c>
      <c r="E82" s="30">
        <v>2</v>
      </c>
      <c r="F82" s="9">
        <v>180</v>
      </c>
      <c r="G82" s="23">
        <v>90</v>
      </c>
      <c r="H82" s="9"/>
      <c r="I82" s="9"/>
      <c r="J82" s="16"/>
      <c r="K82" s="16">
        <f>22+26</f>
        <v>48</v>
      </c>
      <c r="L82" s="16">
        <f>64+38</f>
        <v>102</v>
      </c>
      <c r="M82" s="16">
        <f>6+26</f>
        <v>32</v>
      </c>
      <c r="N82" s="16"/>
      <c r="O82" s="16"/>
      <c r="P82" s="16"/>
    </row>
    <row r="83" spans="1:16" ht="10.5">
      <c r="A83" s="40" t="s">
        <v>200</v>
      </c>
      <c r="B83" s="40" t="s">
        <v>113</v>
      </c>
      <c r="C83" s="41"/>
      <c r="D83" s="42">
        <v>108</v>
      </c>
      <c r="E83" s="42">
        <f>E84+E85</f>
        <v>0</v>
      </c>
      <c r="F83" s="41">
        <f>K83+L83+M83+N83+O83+P83</f>
        <v>108</v>
      </c>
      <c r="G83" s="42">
        <f>G84+G85</f>
        <v>0</v>
      </c>
      <c r="H83" s="40"/>
      <c r="I83" s="41"/>
      <c r="J83" s="42"/>
      <c r="K83" s="42">
        <v>108</v>
      </c>
      <c r="L83" s="42"/>
      <c r="M83" s="42"/>
      <c r="N83" s="42"/>
      <c r="O83" s="42"/>
      <c r="P83" s="42"/>
    </row>
    <row r="84" spans="1:16" ht="10.5">
      <c r="A84" s="40" t="s">
        <v>201</v>
      </c>
      <c r="B84" s="40" t="s">
        <v>114</v>
      </c>
      <c r="C84" s="41"/>
      <c r="D84" s="41">
        <v>216</v>
      </c>
      <c r="E84" s="44"/>
      <c r="F84" s="41">
        <f>K84+L84+M84+N84+O84+P84</f>
        <v>216</v>
      </c>
      <c r="G84" s="44"/>
      <c r="H84" s="40"/>
      <c r="I84" s="41"/>
      <c r="J84" s="42"/>
      <c r="K84" s="42"/>
      <c r="L84" s="42">
        <v>216</v>
      </c>
      <c r="M84" s="42"/>
      <c r="N84" s="42"/>
      <c r="O84" s="42"/>
      <c r="P84" s="42"/>
    </row>
    <row r="85" spans="1:16" ht="10.5">
      <c r="A85" s="40" t="s">
        <v>202</v>
      </c>
      <c r="B85" s="40" t="s">
        <v>194</v>
      </c>
      <c r="C85" s="41"/>
      <c r="D85" s="41">
        <f>F85</f>
        <v>0</v>
      </c>
      <c r="E85" s="44"/>
      <c r="F85" s="41">
        <f>K85+L85+M85+N85+O85+P85</f>
        <v>0</v>
      </c>
      <c r="G85" s="44"/>
      <c r="H85" s="40"/>
      <c r="I85" s="41"/>
      <c r="J85" s="42"/>
      <c r="K85" s="42"/>
      <c r="L85" s="42"/>
      <c r="M85" s="42"/>
      <c r="N85" s="42"/>
      <c r="O85" s="42"/>
      <c r="P85" s="42"/>
    </row>
    <row r="86" spans="1:16" ht="21">
      <c r="A86" s="37" t="s">
        <v>203</v>
      </c>
      <c r="B86" s="37" t="s">
        <v>204</v>
      </c>
      <c r="C86" s="38" t="s">
        <v>148</v>
      </c>
      <c r="D86" s="39">
        <f aca="true" t="shared" si="13" ref="D86:P86">D87+D88+D89+D90+D91</f>
        <v>804</v>
      </c>
      <c r="E86" s="39">
        <f t="shared" si="13"/>
        <v>6</v>
      </c>
      <c r="F86" s="39">
        <f t="shared" si="13"/>
        <v>798</v>
      </c>
      <c r="G86" s="39">
        <f t="shared" si="13"/>
        <v>260</v>
      </c>
      <c r="H86" s="39">
        <f t="shared" si="13"/>
        <v>0</v>
      </c>
      <c r="I86" s="39">
        <f t="shared" si="13"/>
        <v>0</v>
      </c>
      <c r="J86" s="39">
        <f t="shared" si="13"/>
        <v>0</v>
      </c>
      <c r="K86" s="39">
        <f t="shared" si="13"/>
        <v>0</v>
      </c>
      <c r="L86" s="39">
        <f t="shared" si="13"/>
        <v>0</v>
      </c>
      <c r="M86" s="39">
        <f t="shared" si="13"/>
        <v>253</v>
      </c>
      <c r="N86" s="39">
        <f t="shared" si="13"/>
        <v>416</v>
      </c>
      <c r="O86" s="39">
        <f t="shared" si="13"/>
        <v>135</v>
      </c>
      <c r="P86" s="39">
        <f t="shared" si="13"/>
        <v>0</v>
      </c>
    </row>
    <row r="87" spans="1:16" ht="10.5">
      <c r="A87" s="10" t="s">
        <v>205</v>
      </c>
      <c r="B87" s="10" t="s">
        <v>206</v>
      </c>
      <c r="C87" s="9" t="s">
        <v>228</v>
      </c>
      <c r="D87" s="23">
        <f>E87+F87</f>
        <v>248</v>
      </c>
      <c r="E87" s="30">
        <v>2</v>
      </c>
      <c r="F87" s="9">
        <v>246</v>
      </c>
      <c r="G87" s="23">
        <v>146</v>
      </c>
      <c r="H87" s="9"/>
      <c r="I87" s="9"/>
      <c r="J87" s="16"/>
      <c r="K87" s="16"/>
      <c r="L87" s="16"/>
      <c r="M87" s="16">
        <v>97</v>
      </c>
      <c r="N87" s="16">
        <v>96</v>
      </c>
      <c r="O87" s="16">
        <v>55</v>
      </c>
      <c r="P87" s="16"/>
    </row>
    <row r="88" spans="1:16" ht="10.5">
      <c r="A88" s="10" t="s">
        <v>207</v>
      </c>
      <c r="B88" s="10" t="s">
        <v>208</v>
      </c>
      <c r="C88" s="9" t="s">
        <v>229</v>
      </c>
      <c r="D88" s="23">
        <f>E88+F88</f>
        <v>124</v>
      </c>
      <c r="E88" s="30">
        <v>2</v>
      </c>
      <c r="F88" s="9">
        <v>122</v>
      </c>
      <c r="G88" s="23">
        <v>60</v>
      </c>
      <c r="H88" s="9"/>
      <c r="I88" s="9"/>
      <c r="J88" s="16"/>
      <c r="K88" s="16"/>
      <c r="L88" s="16"/>
      <c r="M88" s="16">
        <v>48</v>
      </c>
      <c r="N88" s="16">
        <v>44</v>
      </c>
      <c r="O88" s="16">
        <v>32</v>
      </c>
      <c r="P88" s="16"/>
    </row>
    <row r="89" spans="1:16" ht="10.5">
      <c r="A89" s="10" t="s">
        <v>250</v>
      </c>
      <c r="B89" s="10" t="s">
        <v>209</v>
      </c>
      <c r="C89" s="9" t="s">
        <v>229</v>
      </c>
      <c r="D89" s="23">
        <f>E89+F89</f>
        <v>144</v>
      </c>
      <c r="E89" s="30">
        <v>2</v>
      </c>
      <c r="F89" s="9">
        <v>142</v>
      </c>
      <c r="G89" s="23">
        <v>54</v>
      </c>
      <c r="H89" s="9"/>
      <c r="I89" s="9"/>
      <c r="J89" s="16"/>
      <c r="K89" s="16"/>
      <c r="L89" s="16"/>
      <c r="M89" s="16"/>
      <c r="N89" s="16">
        <v>96</v>
      </c>
      <c r="O89" s="16">
        <v>48</v>
      </c>
      <c r="P89" s="16"/>
    </row>
    <row r="90" spans="1:16" ht="10.5">
      <c r="A90" s="40" t="s">
        <v>210</v>
      </c>
      <c r="B90" s="40" t="s">
        <v>113</v>
      </c>
      <c r="C90" s="41"/>
      <c r="D90" s="42">
        <v>108</v>
      </c>
      <c r="E90" s="42">
        <f>E91+E92</f>
        <v>0</v>
      </c>
      <c r="F90" s="41">
        <f>K90+L90+M90+N90+O90+P90</f>
        <v>108</v>
      </c>
      <c r="G90" s="42">
        <f>G91+G92</f>
        <v>0</v>
      </c>
      <c r="H90" s="40"/>
      <c r="I90" s="41"/>
      <c r="J90" s="42"/>
      <c r="K90" s="42"/>
      <c r="L90" s="42"/>
      <c r="M90" s="42">
        <v>108</v>
      </c>
      <c r="N90" s="42"/>
      <c r="O90" s="42"/>
      <c r="P90" s="42"/>
    </row>
    <row r="91" spans="1:16" ht="10.5">
      <c r="A91" s="40" t="s">
        <v>211</v>
      </c>
      <c r="B91" s="40" t="s">
        <v>114</v>
      </c>
      <c r="C91" s="41"/>
      <c r="D91" s="41">
        <v>180</v>
      </c>
      <c r="E91" s="44"/>
      <c r="F91" s="41">
        <f>K91+L91+M91+N91+O91+P91</f>
        <v>180</v>
      </c>
      <c r="G91" s="44"/>
      <c r="H91" s="40"/>
      <c r="I91" s="41"/>
      <c r="J91" s="42"/>
      <c r="K91" s="42"/>
      <c r="L91" s="42"/>
      <c r="M91" s="42"/>
      <c r="N91" s="42">
        <v>180</v>
      </c>
      <c r="O91" s="42"/>
      <c r="P91" s="42"/>
    </row>
    <row r="92" spans="1:16" ht="10.5">
      <c r="A92" s="40" t="s">
        <v>212</v>
      </c>
      <c r="B92" s="40" t="s">
        <v>194</v>
      </c>
      <c r="C92" s="41"/>
      <c r="D92" s="41">
        <f>F92</f>
        <v>0</v>
      </c>
      <c r="E92" s="44"/>
      <c r="F92" s="41">
        <f>K92+L92+M92+N92+O92+P92</f>
        <v>0</v>
      </c>
      <c r="G92" s="44"/>
      <c r="H92" s="40"/>
      <c r="I92" s="41"/>
      <c r="J92" s="42"/>
      <c r="K92" s="42"/>
      <c r="L92" s="42"/>
      <c r="M92" s="42"/>
      <c r="N92" s="42"/>
      <c r="O92" s="42"/>
      <c r="P92" s="42"/>
    </row>
    <row r="93" spans="1:16" ht="10.5">
      <c r="A93" s="45"/>
      <c r="B93" s="27" t="s">
        <v>65</v>
      </c>
      <c r="C93" s="18"/>
      <c r="D93" s="28">
        <f>D38+D20</f>
        <v>5940</v>
      </c>
      <c r="E93" s="28">
        <f>E38+E20</f>
        <v>144</v>
      </c>
      <c r="F93" s="28">
        <f>F20+F38+F98+F99+F95</f>
        <v>5796</v>
      </c>
      <c r="G93" s="28">
        <f>G38+G20</f>
        <v>1865</v>
      </c>
      <c r="H93" s="28">
        <v>1</v>
      </c>
      <c r="I93" s="28">
        <f aca="true" t="shared" si="14" ref="I93:P93">I38+I20</f>
        <v>612</v>
      </c>
      <c r="J93" s="28">
        <f t="shared" si="14"/>
        <v>864</v>
      </c>
      <c r="K93" s="28">
        <f t="shared" si="14"/>
        <v>576</v>
      </c>
      <c r="L93" s="28">
        <f t="shared" si="14"/>
        <v>828</v>
      </c>
      <c r="M93" s="28">
        <f t="shared" si="14"/>
        <v>576</v>
      </c>
      <c r="N93" s="28">
        <f t="shared" si="14"/>
        <v>864</v>
      </c>
      <c r="O93" s="28">
        <f t="shared" si="14"/>
        <v>576</v>
      </c>
      <c r="P93" s="28">
        <f t="shared" si="14"/>
        <v>504</v>
      </c>
    </row>
    <row r="94" spans="1:16" ht="10.5">
      <c r="A94" s="46"/>
      <c r="B94" s="47"/>
      <c r="C94" s="48"/>
      <c r="D94" s="49"/>
      <c r="E94" s="49"/>
      <c r="F94" s="49"/>
      <c r="G94" s="49"/>
      <c r="H94" s="49"/>
      <c r="I94" s="50">
        <f>I20/17</f>
        <v>36</v>
      </c>
      <c r="J94" s="50">
        <f>J20/24</f>
        <v>36</v>
      </c>
      <c r="K94" s="50">
        <f>K93/16</f>
        <v>36</v>
      </c>
      <c r="L94" s="50">
        <f>L93/23</f>
        <v>36</v>
      </c>
      <c r="M94" s="50">
        <f>M93/16</f>
        <v>36</v>
      </c>
      <c r="N94" s="50">
        <f>N93/24</f>
        <v>36</v>
      </c>
      <c r="O94" s="50">
        <f>O93/16</f>
        <v>36</v>
      </c>
      <c r="P94" s="50">
        <f>P93/14</f>
        <v>36</v>
      </c>
    </row>
    <row r="95" spans="1:16" ht="10.5">
      <c r="A95" s="61"/>
      <c r="B95" s="62" t="s">
        <v>102</v>
      </c>
      <c r="C95" s="63"/>
      <c r="D95" s="30">
        <f>F95</f>
        <v>180</v>
      </c>
      <c r="E95" s="30"/>
      <c r="F95" s="30">
        <f>5*36</f>
        <v>180</v>
      </c>
      <c r="G95" s="64"/>
      <c r="H95" s="64"/>
      <c r="I95" s="65"/>
      <c r="J95" s="65"/>
      <c r="K95" s="65"/>
      <c r="L95" s="65"/>
      <c r="M95" s="65"/>
      <c r="N95" s="65"/>
      <c r="O95" s="65"/>
      <c r="P95" s="65"/>
    </row>
    <row r="96" spans="1:16" ht="10.5">
      <c r="A96" s="51"/>
      <c r="B96" s="52" t="s">
        <v>110</v>
      </c>
      <c r="C96" s="9"/>
      <c r="D96" s="23">
        <v>35</v>
      </c>
      <c r="E96" s="23"/>
      <c r="F96" s="23">
        <v>35</v>
      </c>
      <c r="G96" s="23"/>
      <c r="H96" s="23"/>
      <c r="I96" s="31"/>
      <c r="J96" s="31"/>
      <c r="K96" s="30"/>
      <c r="L96" s="30"/>
      <c r="M96" s="30"/>
      <c r="N96" s="23">
        <v>35</v>
      </c>
      <c r="O96" s="30"/>
      <c r="P96" s="30"/>
    </row>
    <row r="97" spans="1:16" ht="10.5">
      <c r="A97" s="70" t="s">
        <v>254</v>
      </c>
      <c r="B97" s="52" t="s">
        <v>255</v>
      </c>
      <c r="C97" s="9"/>
      <c r="D97" s="23">
        <v>32</v>
      </c>
      <c r="E97" s="23"/>
      <c r="F97" s="23">
        <v>32</v>
      </c>
      <c r="G97" s="23"/>
      <c r="H97" s="23"/>
      <c r="I97" s="31"/>
      <c r="J97" s="31"/>
      <c r="K97" s="30"/>
      <c r="L97" s="30"/>
      <c r="M97" s="30"/>
      <c r="N97" s="23"/>
      <c r="O97" s="30"/>
      <c r="P97" s="30"/>
    </row>
    <row r="98" spans="1:16" ht="10.5">
      <c r="A98" s="52" t="s">
        <v>149</v>
      </c>
      <c r="B98" s="53" t="s">
        <v>34</v>
      </c>
      <c r="C98" s="54"/>
      <c r="D98" s="29">
        <v>144</v>
      </c>
      <c r="E98" s="29"/>
      <c r="F98" s="34">
        <f>100+44</f>
        <v>144</v>
      </c>
      <c r="G98" s="34"/>
      <c r="H98" s="26"/>
      <c r="I98" s="34"/>
      <c r="J98" s="16"/>
      <c r="K98" s="16"/>
      <c r="L98" s="16"/>
      <c r="M98" s="16"/>
      <c r="N98" s="16"/>
      <c r="O98" s="16"/>
      <c r="P98" s="16" t="s">
        <v>150</v>
      </c>
    </row>
    <row r="99" spans="1:16" ht="10.5">
      <c r="A99" s="52" t="s">
        <v>151</v>
      </c>
      <c r="B99" s="52" t="s">
        <v>213</v>
      </c>
      <c r="C99" s="9"/>
      <c r="D99" s="23">
        <v>216</v>
      </c>
      <c r="E99" s="23"/>
      <c r="F99" s="23">
        <v>216</v>
      </c>
      <c r="G99" s="23"/>
      <c r="H99" s="23"/>
      <c r="I99" s="31"/>
      <c r="J99" s="31"/>
      <c r="K99" s="30"/>
      <c r="L99" s="30"/>
      <c r="M99" s="30"/>
      <c r="N99" s="23"/>
      <c r="O99" s="30"/>
      <c r="P99" s="30" t="s">
        <v>152</v>
      </c>
    </row>
    <row r="100" spans="1:16" ht="10.5">
      <c r="A100" s="117"/>
      <c r="B100" s="118"/>
      <c r="C100" s="118"/>
      <c r="D100" s="118"/>
      <c r="E100" s="119"/>
      <c r="F100" s="129" t="s">
        <v>104</v>
      </c>
      <c r="G100" s="76" t="s">
        <v>153</v>
      </c>
      <c r="H100" s="77"/>
      <c r="I100" s="30">
        <f>I20</f>
        <v>612</v>
      </c>
      <c r="J100" s="30">
        <f>J20</f>
        <v>864</v>
      </c>
      <c r="K100" s="30">
        <f aca="true" t="shared" si="15" ref="K100:P100">K39+K50+K55+K74+K75+K76+K81+K82+K87+K88+K89</f>
        <v>468</v>
      </c>
      <c r="L100" s="30">
        <f t="shared" si="15"/>
        <v>612</v>
      </c>
      <c r="M100" s="30">
        <f t="shared" si="15"/>
        <v>468</v>
      </c>
      <c r="N100" s="30">
        <f t="shared" si="15"/>
        <v>576</v>
      </c>
      <c r="O100" s="30">
        <f t="shared" si="15"/>
        <v>396</v>
      </c>
      <c r="P100" s="30">
        <f t="shared" si="15"/>
        <v>504</v>
      </c>
    </row>
    <row r="101" spans="1:16" ht="10.5">
      <c r="A101" s="132"/>
      <c r="B101" s="133"/>
      <c r="C101" s="133"/>
      <c r="D101" s="133"/>
      <c r="E101" s="134"/>
      <c r="F101" s="130"/>
      <c r="G101" s="76" t="s">
        <v>154</v>
      </c>
      <c r="H101" s="77"/>
      <c r="I101" s="31"/>
      <c r="J101" s="31"/>
      <c r="K101" s="31">
        <f>K77+K83+K90</f>
        <v>108</v>
      </c>
      <c r="L101" s="31">
        <f>L77+L83+L90</f>
        <v>0</v>
      </c>
      <c r="M101" s="31">
        <v>108</v>
      </c>
      <c r="N101" s="31">
        <v>108</v>
      </c>
      <c r="O101" s="31">
        <f>O77+O83+O90</f>
        <v>0</v>
      </c>
      <c r="P101" s="31">
        <f>P77+P83+P90</f>
        <v>0</v>
      </c>
    </row>
    <row r="102" spans="1:16" ht="10.5">
      <c r="A102" s="78" t="s">
        <v>115</v>
      </c>
      <c r="B102" s="79"/>
      <c r="C102" s="79"/>
      <c r="D102" s="79"/>
      <c r="E102" s="80"/>
      <c r="F102" s="130"/>
      <c r="G102" s="76" t="s">
        <v>155</v>
      </c>
      <c r="H102" s="77"/>
      <c r="I102" s="31"/>
      <c r="J102" s="31"/>
      <c r="K102" s="30">
        <f>K78+K84+K91</f>
        <v>0</v>
      </c>
      <c r="L102" s="30">
        <v>216</v>
      </c>
      <c r="M102" s="30">
        <f>M78+M84+M91</f>
        <v>0</v>
      </c>
      <c r="N102" s="30">
        <v>180</v>
      </c>
      <c r="O102" s="30">
        <f>O78+O84+O91</f>
        <v>180</v>
      </c>
      <c r="P102" s="30">
        <f>P78+P84+P91</f>
        <v>0</v>
      </c>
    </row>
    <row r="103" spans="1:16" ht="10.5">
      <c r="A103" s="78"/>
      <c r="B103" s="79"/>
      <c r="C103" s="79"/>
      <c r="D103" s="79"/>
      <c r="E103" s="80"/>
      <c r="F103" s="130"/>
      <c r="G103" s="76" t="s">
        <v>156</v>
      </c>
      <c r="H103" s="77"/>
      <c r="I103" s="31"/>
      <c r="J103" s="31"/>
      <c r="K103" s="30"/>
      <c r="L103" s="30"/>
      <c r="M103" s="30"/>
      <c r="N103" s="23"/>
      <c r="O103" s="30"/>
      <c r="P103" s="30">
        <v>144</v>
      </c>
    </row>
    <row r="104" spans="1:16" ht="22.5" customHeight="1">
      <c r="A104" s="101" t="s">
        <v>157</v>
      </c>
      <c r="B104" s="102"/>
      <c r="C104" s="102"/>
      <c r="D104" s="102"/>
      <c r="E104" s="103"/>
      <c r="F104" s="130"/>
      <c r="G104" s="76" t="s">
        <v>158</v>
      </c>
      <c r="H104" s="77"/>
      <c r="I104" s="31">
        <v>1</v>
      </c>
      <c r="J104" s="31">
        <v>3</v>
      </c>
      <c r="K104" s="30">
        <v>2</v>
      </c>
      <c r="L104" s="30">
        <v>2</v>
      </c>
      <c r="M104" s="30">
        <v>2</v>
      </c>
      <c r="N104" s="23">
        <v>2</v>
      </c>
      <c r="O104" s="30">
        <v>2</v>
      </c>
      <c r="P104" s="30">
        <v>1</v>
      </c>
    </row>
    <row r="105" spans="1:16" ht="10.5">
      <c r="A105" s="101"/>
      <c r="B105" s="102"/>
      <c r="C105" s="102"/>
      <c r="D105" s="102"/>
      <c r="E105" s="103"/>
      <c r="F105" s="130"/>
      <c r="G105" s="76" t="s">
        <v>159</v>
      </c>
      <c r="H105" s="77"/>
      <c r="I105" s="31">
        <v>2</v>
      </c>
      <c r="J105" s="31">
        <v>8</v>
      </c>
      <c r="K105" s="30">
        <v>4</v>
      </c>
      <c r="L105" s="30">
        <v>6</v>
      </c>
      <c r="M105" s="30">
        <v>5</v>
      </c>
      <c r="N105" s="23">
        <v>5</v>
      </c>
      <c r="O105" s="30">
        <v>2</v>
      </c>
      <c r="P105" s="30">
        <v>8</v>
      </c>
    </row>
    <row r="106" spans="1:16" s="2" customFormat="1" ht="9.75" customHeight="1">
      <c r="A106" s="126" t="s">
        <v>217</v>
      </c>
      <c r="B106" s="127"/>
      <c r="C106" s="127"/>
      <c r="D106" s="127"/>
      <c r="E106" s="128"/>
      <c r="F106" s="131"/>
      <c r="G106" s="88" t="s">
        <v>160</v>
      </c>
      <c r="H106" s="90"/>
      <c r="I106" s="22"/>
      <c r="J106" s="22"/>
      <c r="K106" s="22"/>
      <c r="L106" s="22"/>
      <c r="M106" s="22"/>
      <c r="N106" s="22"/>
      <c r="O106" s="22"/>
      <c r="P106" s="22"/>
    </row>
    <row r="107" spans="1:16" ht="12.75" customHeight="1" thickBot="1">
      <c r="A107" s="14"/>
      <c r="B107" s="5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1:16" ht="21" customHeight="1" hidden="1">
      <c r="A108" s="14"/>
      <c r="B108" s="5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1:16" ht="21" customHeight="1" hidden="1">
      <c r="A109" s="14"/>
      <c r="B109" s="5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1:16" ht="21" customHeight="1" hidden="1">
      <c r="A110" s="14"/>
      <c r="B110" s="5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1:16" ht="21" customHeight="1" hidden="1">
      <c r="A111" s="56"/>
      <c r="B111" s="55"/>
      <c r="C111" s="15"/>
      <c r="D111" s="14"/>
      <c r="E111" s="14"/>
      <c r="F111" s="57"/>
      <c r="G111" s="14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1:16" ht="10.5" thickBot="1">
      <c r="A112" s="104" t="s">
        <v>169</v>
      </c>
      <c r="B112" s="105"/>
      <c r="C112" s="105"/>
      <c r="D112" s="105"/>
      <c r="E112" s="105"/>
      <c r="F112" s="106"/>
      <c r="G112" s="4"/>
      <c r="H112" s="60"/>
      <c r="I112" s="4"/>
      <c r="J112" s="4"/>
      <c r="K112" s="4"/>
      <c r="L112" s="4"/>
      <c r="M112" s="4"/>
      <c r="N112" s="4"/>
      <c r="O112" s="4"/>
      <c r="P112" s="4"/>
    </row>
    <row r="113" spans="1:16" ht="10.5">
      <c r="A113" s="98" t="s">
        <v>0</v>
      </c>
      <c r="B113" s="99"/>
      <c r="C113" s="99"/>
      <c r="D113" s="99"/>
      <c r="E113" s="99"/>
      <c r="F113" s="100"/>
      <c r="G113" s="4"/>
      <c r="H113" s="4"/>
      <c r="I113" s="4"/>
      <c r="J113" s="60"/>
      <c r="K113" s="4"/>
      <c r="L113" s="4"/>
      <c r="M113" s="4"/>
      <c r="N113" s="4"/>
      <c r="O113" s="4"/>
      <c r="P113" s="4"/>
    </row>
    <row r="114" spans="1:16" ht="10.5">
      <c r="A114" s="83" t="s">
        <v>68</v>
      </c>
      <c r="B114" s="84"/>
      <c r="C114" s="84"/>
      <c r="D114" s="84"/>
      <c r="E114" s="84"/>
      <c r="F114" s="85"/>
      <c r="G114" s="4"/>
      <c r="H114" s="4"/>
      <c r="I114" s="4"/>
      <c r="J114" s="60"/>
      <c r="K114" s="4"/>
      <c r="L114" s="4"/>
      <c r="M114" s="4"/>
      <c r="N114" s="4"/>
      <c r="O114" s="4"/>
      <c r="P114" s="4"/>
    </row>
    <row r="115" spans="1:16" ht="10.5">
      <c r="A115" s="88" t="s">
        <v>218</v>
      </c>
      <c r="B115" s="89"/>
      <c r="C115" s="89"/>
      <c r="D115" s="89"/>
      <c r="E115" s="89"/>
      <c r="F115" s="90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 ht="10.5">
      <c r="A116" s="88" t="s">
        <v>71</v>
      </c>
      <c r="B116" s="89"/>
      <c r="C116" s="89"/>
      <c r="D116" s="89"/>
      <c r="E116" s="89"/>
      <c r="F116" s="90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1:16" ht="10.5">
      <c r="A117" s="88" t="s">
        <v>72</v>
      </c>
      <c r="B117" s="89"/>
      <c r="C117" s="89"/>
      <c r="D117" s="89"/>
      <c r="E117" s="89"/>
      <c r="F117" s="90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1:16" ht="10.5">
      <c r="A118" s="88" t="s">
        <v>73</v>
      </c>
      <c r="B118" s="89"/>
      <c r="C118" s="89"/>
      <c r="D118" s="89"/>
      <c r="E118" s="89"/>
      <c r="F118" s="90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1:16" ht="10.5">
      <c r="A119" s="88" t="s">
        <v>74</v>
      </c>
      <c r="B119" s="89"/>
      <c r="C119" s="89"/>
      <c r="D119" s="89"/>
      <c r="E119" s="89"/>
      <c r="F119" s="90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1:16" ht="11.25" customHeight="1">
      <c r="A120" s="88" t="s">
        <v>75</v>
      </c>
      <c r="B120" s="89"/>
      <c r="C120" s="89"/>
      <c r="D120" s="89"/>
      <c r="E120" s="89"/>
      <c r="F120" s="90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1:16" ht="14.25" customHeight="1">
      <c r="A121" s="95" t="s">
        <v>69</v>
      </c>
      <c r="B121" s="96"/>
      <c r="C121" s="96"/>
      <c r="D121" s="96"/>
      <c r="E121" s="96"/>
      <c r="F121" s="97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1:16" ht="11.25" customHeight="1">
      <c r="A122" s="88" t="s">
        <v>70</v>
      </c>
      <c r="B122" s="89"/>
      <c r="C122" s="89"/>
      <c r="D122" s="89"/>
      <c r="E122" s="89"/>
      <c r="F122" s="90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1:16" ht="11.25" customHeight="1">
      <c r="A123" s="88" t="s">
        <v>76</v>
      </c>
      <c r="B123" s="89"/>
      <c r="C123" s="89"/>
      <c r="D123" s="89"/>
      <c r="E123" s="89"/>
      <c r="F123" s="90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1:16" ht="11.25" customHeight="1">
      <c r="A124" s="88" t="s">
        <v>77</v>
      </c>
      <c r="B124" s="89"/>
      <c r="C124" s="89"/>
      <c r="D124" s="89"/>
      <c r="E124" s="89"/>
      <c r="F124" s="90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1:16" ht="11.25" customHeight="1">
      <c r="A125" s="88" t="s">
        <v>78</v>
      </c>
      <c r="B125" s="89"/>
      <c r="C125" s="89"/>
      <c r="D125" s="89"/>
      <c r="E125" s="89"/>
      <c r="F125" s="90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1:16" ht="11.25" customHeight="1">
      <c r="A126" s="95" t="s">
        <v>79</v>
      </c>
      <c r="B126" s="96"/>
      <c r="C126" s="96"/>
      <c r="D126" s="96"/>
      <c r="E126" s="96"/>
      <c r="F126" s="97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1:16" ht="11.25" customHeight="1">
      <c r="A127" s="88" t="s">
        <v>80</v>
      </c>
      <c r="B127" s="89"/>
      <c r="C127" s="89"/>
      <c r="D127" s="89"/>
      <c r="E127" s="89"/>
      <c r="F127" s="90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1:16" ht="11.25" customHeight="1">
      <c r="A128" s="88" t="s">
        <v>92</v>
      </c>
      <c r="B128" s="89"/>
      <c r="C128" s="89"/>
      <c r="D128" s="89"/>
      <c r="E128" s="89"/>
      <c r="F128" s="90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1:16" ht="14.25" customHeight="1">
      <c r="A129" s="95" t="s">
        <v>81</v>
      </c>
      <c r="B129" s="96"/>
      <c r="C129" s="96"/>
      <c r="D129" s="96"/>
      <c r="E129" s="96"/>
      <c r="F129" s="97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1:16" ht="11.25" customHeight="1">
      <c r="A130" s="88" t="s">
        <v>82</v>
      </c>
      <c r="B130" s="89"/>
      <c r="C130" s="89"/>
      <c r="D130" s="89"/>
      <c r="E130" s="89"/>
      <c r="F130" s="90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1:16" ht="11.25" customHeight="1">
      <c r="A131" s="88" t="s">
        <v>83</v>
      </c>
      <c r="B131" s="89"/>
      <c r="C131" s="89"/>
      <c r="D131" s="89"/>
      <c r="E131" s="89"/>
      <c r="F131" s="90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1:17" ht="11.25" customHeight="1">
      <c r="A132" s="95" t="s">
        <v>84</v>
      </c>
      <c r="B132" s="96"/>
      <c r="C132" s="96"/>
      <c r="D132" s="96"/>
      <c r="E132" s="96"/>
      <c r="F132" s="97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66"/>
    </row>
    <row r="133" spans="1:16" ht="11.25" customHeight="1">
      <c r="A133" s="88" t="s">
        <v>85</v>
      </c>
      <c r="B133" s="89"/>
      <c r="C133" s="89"/>
      <c r="D133" s="89"/>
      <c r="E133" s="89"/>
      <c r="F133" s="90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1:16" ht="11.25" customHeight="1">
      <c r="A134" s="88" t="s">
        <v>87</v>
      </c>
      <c r="B134" s="89"/>
      <c r="C134" s="89"/>
      <c r="D134" s="89"/>
      <c r="E134" s="89"/>
      <c r="F134" s="90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1:16" ht="10.5">
      <c r="A135" s="88" t="s">
        <v>86</v>
      </c>
      <c r="B135" s="89"/>
      <c r="C135" s="89"/>
      <c r="D135" s="89"/>
      <c r="E135" s="89"/>
      <c r="F135" s="90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1:16" ht="10.5">
      <c r="A136" s="14"/>
      <c r="B136" s="14"/>
      <c r="C136" s="15"/>
      <c r="D136" s="14"/>
      <c r="E136" s="14"/>
      <c r="F136" s="1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1:16" ht="10.5">
      <c r="A137" s="102" t="s">
        <v>88</v>
      </c>
      <c r="B137" s="102"/>
      <c r="C137" s="102"/>
      <c r="D137" s="102"/>
      <c r="E137" s="102"/>
      <c r="F137" s="102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1:16" ht="10.5">
      <c r="A138" s="102" t="s">
        <v>99</v>
      </c>
      <c r="B138" s="102"/>
      <c r="C138" s="102"/>
      <c r="D138" s="102"/>
      <c r="E138" s="102"/>
      <c r="F138" s="102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1:16" ht="10.5">
      <c r="A139" s="14"/>
      <c r="B139" s="14"/>
      <c r="C139" s="15"/>
      <c r="D139" s="14"/>
      <c r="E139" s="14"/>
      <c r="F139" s="1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1:16" ht="10.5">
      <c r="A140" s="102" t="s">
        <v>89</v>
      </c>
      <c r="B140" s="102"/>
      <c r="C140" s="15"/>
      <c r="D140" s="14"/>
      <c r="E140" s="14"/>
      <c r="F140" s="1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1:16" ht="10.5">
      <c r="A141" s="116" t="s">
        <v>108</v>
      </c>
      <c r="B141" s="116"/>
      <c r="C141" s="116"/>
      <c r="D141" s="116"/>
      <c r="E141" s="116"/>
      <c r="F141" s="116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1:16" ht="10.5">
      <c r="A142" s="14"/>
      <c r="B142" s="14"/>
      <c r="C142" s="15"/>
      <c r="D142" s="14"/>
      <c r="E142" s="14"/>
      <c r="F142" s="1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1:16" ht="10.5">
      <c r="A143" s="14"/>
      <c r="B143" s="14"/>
      <c r="C143" s="15"/>
      <c r="D143" s="14"/>
      <c r="E143" s="14"/>
      <c r="F143" s="1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1:6" ht="9.75">
      <c r="A144" s="2"/>
      <c r="B144" s="2"/>
      <c r="C144" s="12"/>
      <c r="D144" s="2"/>
      <c r="E144" s="2"/>
      <c r="F144" s="2"/>
    </row>
    <row r="145" spans="1:6" ht="9.75">
      <c r="A145" s="2"/>
      <c r="B145" s="2"/>
      <c r="C145" s="12"/>
      <c r="D145" s="2"/>
      <c r="E145" s="2"/>
      <c r="F145" s="2"/>
    </row>
    <row r="146" spans="1:6" ht="9.75">
      <c r="A146" s="2"/>
      <c r="B146" s="2"/>
      <c r="C146" s="12"/>
      <c r="D146" s="2"/>
      <c r="E146" s="2"/>
      <c r="F146" s="2"/>
    </row>
    <row r="147" spans="1:6" ht="9.75">
      <c r="A147" s="2"/>
      <c r="B147" s="2"/>
      <c r="C147" s="12"/>
      <c r="D147" s="2"/>
      <c r="E147" s="2"/>
      <c r="F147" s="2"/>
    </row>
    <row r="148" spans="1:6" ht="9.75">
      <c r="A148" s="2"/>
      <c r="B148" s="2"/>
      <c r="C148" s="12"/>
      <c r="D148" s="2"/>
      <c r="E148" s="2"/>
      <c r="F148" s="2"/>
    </row>
    <row r="149" spans="1:6" ht="9.75">
      <c r="A149" s="2"/>
      <c r="B149" s="2"/>
      <c r="C149" s="12"/>
      <c r="D149" s="2"/>
      <c r="E149" s="2"/>
      <c r="F149" s="2"/>
    </row>
    <row r="150" spans="1:6" ht="9.75">
      <c r="A150" s="2"/>
      <c r="B150" s="2"/>
      <c r="C150" s="12"/>
      <c r="D150" s="2"/>
      <c r="E150" s="2"/>
      <c r="F150" s="2"/>
    </row>
    <row r="151" spans="1:6" ht="9.75">
      <c r="A151" s="2"/>
      <c r="B151" s="2"/>
      <c r="C151" s="12"/>
      <c r="D151" s="2"/>
      <c r="E151" s="2"/>
      <c r="F151" s="2"/>
    </row>
    <row r="152" spans="1:6" ht="9.75">
      <c r="A152" s="2"/>
      <c r="B152" s="2"/>
      <c r="C152" s="12"/>
      <c r="D152" s="2"/>
      <c r="E152" s="2"/>
      <c r="F152" s="2"/>
    </row>
    <row r="153" spans="1:6" ht="9.75">
      <c r="A153" s="2"/>
      <c r="B153" s="2"/>
      <c r="C153" s="12"/>
      <c r="D153" s="2"/>
      <c r="E153" s="2"/>
      <c r="F153" s="2"/>
    </row>
    <row r="154" spans="1:6" ht="9.75">
      <c r="A154" s="2"/>
      <c r="B154" s="2"/>
      <c r="C154" s="12"/>
      <c r="D154" s="2"/>
      <c r="E154" s="2"/>
      <c r="F154" s="2"/>
    </row>
    <row r="155" spans="1:6" ht="9.75">
      <c r="A155" s="2"/>
      <c r="B155" s="2"/>
      <c r="C155" s="12"/>
      <c r="D155" s="2"/>
      <c r="E155" s="2"/>
      <c r="F155" s="2"/>
    </row>
    <row r="156" spans="1:6" ht="9.75">
      <c r="A156" s="2"/>
      <c r="B156" s="2"/>
      <c r="C156" s="12"/>
      <c r="D156" s="2"/>
      <c r="E156" s="2"/>
      <c r="F156" s="2"/>
    </row>
    <row r="157" spans="1:6" ht="9.75">
      <c r="A157" s="2"/>
      <c r="B157" s="2"/>
      <c r="C157" s="12"/>
      <c r="D157" s="2"/>
      <c r="E157" s="2"/>
      <c r="F157" s="2"/>
    </row>
    <row r="158" spans="1:6" ht="9.75">
      <c r="A158" s="2"/>
      <c r="B158" s="2"/>
      <c r="C158" s="12"/>
      <c r="D158" s="2"/>
      <c r="E158" s="2"/>
      <c r="F158" s="2"/>
    </row>
    <row r="159" spans="1:6" ht="9.75">
      <c r="A159" s="2"/>
      <c r="B159" s="2"/>
      <c r="C159" s="12"/>
      <c r="D159" s="2"/>
      <c r="E159" s="2"/>
      <c r="F159" s="2"/>
    </row>
    <row r="160" spans="1:6" ht="9.75">
      <c r="A160" s="2"/>
      <c r="B160" s="2"/>
      <c r="C160" s="12"/>
      <c r="D160" s="2"/>
      <c r="E160" s="2"/>
      <c r="F160" s="2"/>
    </row>
    <row r="161" spans="1:6" ht="9.75">
      <c r="A161" s="2"/>
      <c r="B161" s="2"/>
      <c r="C161" s="12"/>
      <c r="D161" s="2"/>
      <c r="E161" s="2"/>
      <c r="F161" s="2"/>
    </row>
    <row r="162" spans="1:6" ht="9.75">
      <c r="A162" s="2"/>
      <c r="B162" s="2"/>
      <c r="C162" s="12"/>
      <c r="D162" s="2"/>
      <c r="E162" s="2"/>
      <c r="F162" s="2"/>
    </row>
    <row r="163" spans="1:6" ht="9.75">
      <c r="A163" s="2"/>
      <c r="B163" s="2"/>
      <c r="C163" s="12"/>
      <c r="D163" s="2"/>
      <c r="E163" s="2"/>
      <c r="F163" s="2"/>
    </row>
    <row r="164" spans="1:6" ht="9.75">
      <c r="A164" s="2"/>
      <c r="B164" s="2"/>
      <c r="C164" s="12"/>
      <c r="D164" s="2"/>
      <c r="E164" s="2"/>
      <c r="F164" s="2"/>
    </row>
    <row r="165" spans="1:6" ht="9.75">
      <c r="A165" s="2"/>
      <c r="B165" s="2"/>
      <c r="C165" s="12"/>
      <c r="D165" s="2"/>
      <c r="E165" s="2"/>
      <c r="F165" s="2"/>
    </row>
    <row r="166" spans="1:6" ht="9.75">
      <c r="A166" s="2"/>
      <c r="B166" s="2"/>
      <c r="C166" s="12"/>
      <c r="D166" s="2"/>
      <c r="E166" s="2"/>
      <c r="F166" s="2"/>
    </row>
    <row r="167" spans="1:6" ht="9.75">
      <c r="A167" s="2"/>
      <c r="B167" s="2"/>
      <c r="C167" s="12"/>
      <c r="D167" s="2"/>
      <c r="E167" s="2"/>
      <c r="F167" s="2"/>
    </row>
    <row r="168" spans="1:6" ht="9.75">
      <c r="A168" s="2"/>
      <c r="B168" s="2"/>
      <c r="C168" s="12"/>
      <c r="D168" s="2"/>
      <c r="E168" s="2"/>
      <c r="F168" s="2"/>
    </row>
    <row r="169" spans="1:6" ht="9.75">
      <c r="A169" s="2"/>
      <c r="B169" s="2"/>
      <c r="C169" s="12"/>
      <c r="D169" s="2"/>
      <c r="E169" s="2"/>
      <c r="F169" s="2"/>
    </row>
    <row r="170" spans="1:6" ht="9.75">
      <c r="A170" s="2"/>
      <c r="B170" s="2"/>
      <c r="C170" s="12"/>
      <c r="D170" s="2"/>
      <c r="E170" s="2"/>
      <c r="F170" s="2"/>
    </row>
    <row r="171" spans="1:6" ht="9.75">
      <c r="A171" s="2"/>
      <c r="B171" s="2"/>
      <c r="C171" s="12"/>
      <c r="D171" s="2"/>
      <c r="E171" s="2"/>
      <c r="F171" s="2"/>
    </row>
    <row r="172" spans="1:6" ht="9.75">
      <c r="A172" s="2"/>
      <c r="B172" s="2"/>
      <c r="C172" s="12"/>
      <c r="D172" s="2"/>
      <c r="E172" s="2"/>
      <c r="F172" s="2"/>
    </row>
    <row r="173" spans="1:6" ht="9.75">
      <c r="A173" s="2"/>
      <c r="B173" s="2"/>
      <c r="C173" s="12"/>
      <c r="D173" s="2"/>
      <c r="E173" s="2"/>
      <c r="F173" s="2"/>
    </row>
    <row r="174" spans="1:6" ht="9.75">
      <c r="A174" s="2"/>
      <c r="B174" s="2"/>
      <c r="C174" s="12"/>
      <c r="D174" s="2"/>
      <c r="E174" s="2"/>
      <c r="F174" s="2"/>
    </row>
    <row r="175" spans="1:6" ht="9.75">
      <c r="A175" s="2"/>
      <c r="B175" s="2"/>
      <c r="C175" s="12"/>
      <c r="D175" s="2"/>
      <c r="E175" s="2"/>
      <c r="F175" s="2"/>
    </row>
    <row r="176" spans="1:6" ht="9.75">
      <c r="A176" s="2"/>
      <c r="B176" s="2"/>
      <c r="C176" s="12"/>
      <c r="D176" s="2"/>
      <c r="E176" s="2"/>
      <c r="F176" s="2"/>
    </row>
    <row r="177" spans="1:6" ht="9.75">
      <c r="A177" s="2"/>
      <c r="B177" s="2"/>
      <c r="C177" s="12"/>
      <c r="D177" s="2"/>
      <c r="E177" s="2"/>
      <c r="F177" s="2"/>
    </row>
    <row r="178" spans="1:6" ht="9.75">
      <c r="A178" s="2"/>
      <c r="B178" s="2"/>
      <c r="C178" s="12"/>
      <c r="D178" s="2"/>
      <c r="E178" s="2"/>
      <c r="F178" s="2"/>
    </row>
    <row r="179" spans="1:6" ht="9.75">
      <c r="A179" s="2"/>
      <c r="B179" s="2"/>
      <c r="C179" s="12"/>
      <c r="D179" s="2"/>
      <c r="E179" s="2"/>
      <c r="F179" s="2"/>
    </row>
    <row r="180" spans="1:6" ht="9.75">
      <c r="A180" s="2"/>
      <c r="B180" s="2"/>
      <c r="C180" s="12"/>
      <c r="D180" s="2"/>
      <c r="E180" s="2"/>
      <c r="F180" s="2"/>
    </row>
    <row r="181" spans="1:6" ht="9.75">
      <c r="A181" s="2"/>
      <c r="B181" s="2"/>
      <c r="C181" s="12"/>
      <c r="D181" s="2"/>
      <c r="E181" s="2"/>
      <c r="F181" s="2"/>
    </row>
    <row r="182" spans="1:6" ht="9.75">
      <c r="A182" s="2"/>
      <c r="B182" s="2"/>
      <c r="C182" s="12"/>
      <c r="D182" s="2"/>
      <c r="E182" s="2"/>
      <c r="F182" s="2"/>
    </row>
    <row r="183" spans="1:6" ht="9.75">
      <c r="A183" s="2"/>
      <c r="B183" s="2"/>
      <c r="C183" s="12"/>
      <c r="D183" s="2"/>
      <c r="E183" s="2"/>
      <c r="F183" s="2"/>
    </row>
    <row r="184" spans="1:6" ht="9.75">
      <c r="A184" s="2"/>
      <c r="B184" s="2"/>
      <c r="C184" s="12"/>
      <c r="D184" s="2"/>
      <c r="E184" s="2"/>
      <c r="F184" s="2"/>
    </row>
    <row r="185" spans="1:6" ht="9.75">
      <c r="A185" s="2"/>
      <c r="B185" s="2"/>
      <c r="C185" s="12"/>
      <c r="D185" s="2"/>
      <c r="E185" s="2"/>
      <c r="F185" s="2"/>
    </row>
    <row r="186" spans="1:6" ht="9.75">
      <c r="A186" s="2"/>
      <c r="B186" s="2"/>
      <c r="C186" s="12"/>
      <c r="D186" s="2"/>
      <c r="E186" s="2"/>
      <c r="F186" s="2"/>
    </row>
    <row r="187" spans="1:6" ht="9.75">
      <c r="A187" s="2"/>
      <c r="B187" s="2"/>
      <c r="C187" s="12"/>
      <c r="D187" s="2"/>
      <c r="E187" s="2"/>
      <c r="F187" s="2"/>
    </row>
    <row r="188" spans="1:6" ht="9.75">
      <c r="A188" s="2"/>
      <c r="B188" s="2"/>
      <c r="C188" s="12"/>
      <c r="D188" s="2"/>
      <c r="E188" s="2"/>
      <c r="F188" s="2"/>
    </row>
    <row r="189" spans="1:6" ht="9.75">
      <c r="A189" s="2"/>
      <c r="B189" s="2"/>
      <c r="C189" s="12"/>
      <c r="D189" s="2"/>
      <c r="E189" s="2"/>
      <c r="F189" s="2"/>
    </row>
    <row r="190" spans="1:6" ht="9.75">
      <c r="A190" s="2"/>
      <c r="B190" s="2"/>
      <c r="C190" s="12"/>
      <c r="D190" s="2"/>
      <c r="E190" s="2"/>
      <c r="F190" s="2"/>
    </row>
    <row r="191" spans="1:6" ht="9.75">
      <c r="A191" s="2"/>
      <c r="B191" s="2"/>
      <c r="C191" s="12"/>
      <c r="D191" s="2"/>
      <c r="E191" s="2"/>
      <c r="F191" s="2"/>
    </row>
    <row r="192" spans="1:6" ht="9.75">
      <c r="A192" s="2"/>
      <c r="B192" s="2"/>
      <c r="C192" s="12"/>
      <c r="D192" s="2"/>
      <c r="E192" s="2"/>
      <c r="F192" s="2"/>
    </row>
    <row r="193" spans="1:6" ht="9.75">
      <c r="A193" s="2"/>
      <c r="B193" s="2"/>
      <c r="C193" s="12"/>
      <c r="D193" s="2"/>
      <c r="E193" s="2"/>
      <c r="F193" s="2"/>
    </row>
    <row r="194" spans="1:6" ht="9.75">
      <c r="A194" s="2"/>
      <c r="B194" s="2"/>
      <c r="C194" s="12"/>
      <c r="D194" s="2"/>
      <c r="E194" s="2"/>
      <c r="F194" s="2"/>
    </row>
    <row r="195" spans="1:6" ht="9.75">
      <c r="A195" s="2"/>
      <c r="B195" s="2"/>
      <c r="C195" s="12"/>
      <c r="D195" s="2"/>
      <c r="E195" s="2"/>
      <c r="F195" s="2"/>
    </row>
    <row r="196" spans="1:6" ht="9.75">
      <c r="A196" s="2"/>
      <c r="B196" s="2"/>
      <c r="C196" s="12"/>
      <c r="D196" s="2"/>
      <c r="E196" s="2"/>
      <c r="F196" s="2"/>
    </row>
    <row r="197" spans="1:6" ht="9.75">
      <c r="A197" s="2"/>
      <c r="B197" s="2"/>
      <c r="C197" s="12"/>
      <c r="D197" s="2"/>
      <c r="E197" s="2"/>
      <c r="F197" s="2"/>
    </row>
    <row r="198" spans="1:6" ht="9.75">
      <c r="A198" s="2"/>
      <c r="B198" s="2"/>
      <c r="C198" s="12"/>
      <c r="D198" s="2"/>
      <c r="E198" s="2"/>
      <c r="F198" s="2"/>
    </row>
    <row r="199" spans="1:6" ht="9.75">
      <c r="A199" s="2"/>
      <c r="B199" s="2"/>
      <c r="C199" s="12"/>
      <c r="D199" s="2"/>
      <c r="E199" s="2"/>
      <c r="F199" s="2"/>
    </row>
    <row r="200" spans="1:6" ht="9.75">
      <c r="A200" s="2"/>
      <c r="B200" s="2"/>
      <c r="C200" s="12"/>
      <c r="D200" s="2"/>
      <c r="E200" s="2"/>
      <c r="F200" s="2"/>
    </row>
    <row r="201" spans="1:6" ht="9.75">
      <c r="A201" s="2"/>
      <c r="B201" s="2"/>
      <c r="C201" s="12"/>
      <c r="D201" s="2"/>
      <c r="E201" s="2"/>
      <c r="F201" s="2"/>
    </row>
    <row r="202" spans="1:6" ht="9.75">
      <c r="A202" s="2"/>
      <c r="B202" s="2"/>
      <c r="C202" s="12"/>
      <c r="D202" s="2"/>
      <c r="E202" s="2"/>
      <c r="F202" s="2"/>
    </row>
    <row r="203" spans="1:6" ht="9.75">
      <c r="A203" s="2"/>
      <c r="B203" s="2"/>
      <c r="C203" s="12"/>
      <c r="D203" s="2"/>
      <c r="E203" s="2"/>
      <c r="F203" s="2"/>
    </row>
    <row r="204" spans="1:6" ht="9.75">
      <c r="A204" s="2"/>
      <c r="B204" s="2"/>
      <c r="C204" s="12"/>
      <c r="D204" s="2"/>
      <c r="E204" s="2"/>
      <c r="F204" s="2"/>
    </row>
    <row r="205" spans="1:6" ht="9.75">
      <c r="A205" s="2"/>
      <c r="B205" s="2"/>
      <c r="C205" s="12"/>
      <c r="D205" s="2"/>
      <c r="E205" s="2"/>
      <c r="F205" s="2"/>
    </row>
    <row r="206" spans="1:6" ht="9.75">
      <c r="A206" s="2"/>
      <c r="B206" s="2"/>
      <c r="C206" s="12"/>
      <c r="D206" s="2"/>
      <c r="E206" s="2"/>
      <c r="F206" s="2"/>
    </row>
    <row r="207" spans="1:6" ht="9.75">
      <c r="A207" s="2"/>
      <c r="B207" s="2"/>
      <c r="C207" s="12"/>
      <c r="D207" s="2"/>
      <c r="E207" s="2"/>
      <c r="F207" s="2"/>
    </row>
    <row r="208" spans="1:6" ht="9.75">
      <c r="A208" s="2"/>
      <c r="B208" s="2"/>
      <c r="C208" s="12"/>
      <c r="D208" s="2"/>
      <c r="E208" s="2"/>
      <c r="F208" s="2"/>
    </row>
    <row r="209" spans="1:6" ht="9.75">
      <c r="A209" s="2"/>
      <c r="B209" s="2"/>
      <c r="C209" s="12"/>
      <c r="D209" s="2"/>
      <c r="E209" s="2"/>
      <c r="F209" s="2"/>
    </row>
    <row r="210" spans="1:6" ht="9.75">
      <c r="A210" s="2"/>
      <c r="B210" s="2"/>
      <c r="C210" s="12"/>
      <c r="D210" s="2"/>
      <c r="E210" s="2"/>
      <c r="F210" s="2"/>
    </row>
    <row r="211" spans="1:6" ht="9.75">
      <c r="A211" s="2"/>
      <c r="B211" s="2"/>
      <c r="C211" s="12"/>
      <c r="D211" s="2"/>
      <c r="E211" s="2"/>
      <c r="F211" s="2"/>
    </row>
    <row r="212" spans="1:6" ht="9.75">
      <c r="A212" s="2"/>
      <c r="B212" s="2"/>
      <c r="C212" s="12"/>
      <c r="D212" s="2"/>
      <c r="E212" s="2"/>
      <c r="F212" s="2"/>
    </row>
    <row r="213" spans="1:6" ht="9.75">
      <c r="A213" s="2"/>
      <c r="B213" s="2"/>
      <c r="C213" s="12"/>
      <c r="D213" s="2"/>
      <c r="E213" s="2"/>
      <c r="F213" s="2"/>
    </row>
    <row r="214" spans="1:6" ht="9.75">
      <c r="A214" s="2"/>
      <c r="B214" s="2"/>
      <c r="C214" s="12"/>
      <c r="D214" s="2"/>
      <c r="E214" s="2"/>
      <c r="F214" s="2"/>
    </row>
    <row r="215" spans="1:6" ht="9.75">
      <c r="A215" s="2"/>
      <c r="B215" s="2"/>
      <c r="C215" s="12"/>
      <c r="D215" s="2"/>
      <c r="E215" s="2"/>
      <c r="F215" s="2"/>
    </row>
    <row r="216" spans="1:6" ht="9.75">
      <c r="A216" s="2"/>
      <c r="B216" s="2"/>
      <c r="C216" s="12"/>
      <c r="D216" s="2"/>
      <c r="E216" s="2"/>
      <c r="F216" s="2"/>
    </row>
    <row r="217" spans="1:6" ht="9.75">
      <c r="A217" s="2"/>
      <c r="B217" s="2"/>
      <c r="C217" s="12"/>
      <c r="D217" s="2"/>
      <c r="E217" s="2"/>
      <c r="F217" s="2"/>
    </row>
    <row r="218" spans="1:6" ht="9.75">
      <c r="A218" s="2"/>
      <c r="B218" s="2"/>
      <c r="C218" s="12"/>
      <c r="D218" s="2"/>
      <c r="E218" s="2"/>
      <c r="F218" s="2"/>
    </row>
    <row r="219" spans="1:6" ht="9.75">
      <c r="A219" s="2"/>
      <c r="B219" s="2"/>
      <c r="C219" s="12"/>
      <c r="D219" s="2"/>
      <c r="E219" s="2"/>
      <c r="F219" s="2"/>
    </row>
    <row r="220" spans="1:6" ht="9.75">
      <c r="A220" s="2"/>
      <c r="B220" s="2"/>
      <c r="C220" s="12"/>
      <c r="D220" s="2"/>
      <c r="E220" s="2"/>
      <c r="F220" s="2"/>
    </row>
    <row r="221" spans="1:6" ht="9.75">
      <c r="A221" s="2"/>
      <c r="B221" s="2"/>
      <c r="C221" s="12"/>
      <c r="D221" s="2"/>
      <c r="E221" s="2"/>
      <c r="F221" s="2"/>
    </row>
    <row r="222" spans="1:6" ht="9.75">
      <c r="A222" s="2"/>
      <c r="B222" s="2"/>
      <c r="C222" s="12"/>
      <c r="D222" s="2"/>
      <c r="E222" s="2"/>
      <c r="F222" s="2"/>
    </row>
    <row r="223" spans="1:6" ht="9.75">
      <c r="A223" s="2"/>
      <c r="B223" s="2"/>
      <c r="C223" s="12"/>
      <c r="D223" s="2"/>
      <c r="E223" s="2"/>
      <c r="F223" s="2"/>
    </row>
  </sheetData>
  <sheetProtection/>
  <mergeCells count="106">
    <mergeCell ref="I17:P17"/>
    <mergeCell ref="I15:J15"/>
    <mergeCell ref="M15:N15"/>
    <mergeCell ref="K15:L15"/>
    <mergeCell ref="A106:E106"/>
    <mergeCell ref="G106:H106"/>
    <mergeCell ref="F100:F106"/>
    <mergeCell ref="G100:H100"/>
    <mergeCell ref="A101:E101"/>
    <mergeCell ref="A104:E104"/>
    <mergeCell ref="G104:H104"/>
    <mergeCell ref="G105:H105"/>
    <mergeCell ref="G102:H102"/>
    <mergeCell ref="O5:P5"/>
    <mergeCell ref="O8:P8"/>
    <mergeCell ref="H7:I7"/>
    <mergeCell ref="M9:N9"/>
    <mergeCell ref="O6:P6"/>
    <mergeCell ref="O15:P15"/>
    <mergeCell ref="O7:P7"/>
    <mergeCell ref="O9:P9"/>
    <mergeCell ref="J8:L8"/>
    <mergeCell ref="H9:I9"/>
    <mergeCell ref="H5:I5"/>
    <mergeCell ref="D6:E6"/>
    <mergeCell ref="F6:G6"/>
    <mergeCell ref="H6:I6"/>
    <mergeCell ref="H8:I8"/>
    <mergeCell ref="D8:E8"/>
    <mergeCell ref="F8:G8"/>
    <mergeCell ref="D5:E5"/>
    <mergeCell ref="F5:G5"/>
    <mergeCell ref="G15:H15"/>
    <mergeCell ref="G16:G18"/>
    <mergeCell ref="D7:E7"/>
    <mergeCell ref="F7:G7"/>
    <mergeCell ref="D9:E9"/>
    <mergeCell ref="F9:G9"/>
    <mergeCell ref="A1:P1"/>
    <mergeCell ref="A3:A4"/>
    <mergeCell ref="B3:B4"/>
    <mergeCell ref="C3:C4"/>
    <mergeCell ref="D3:G3"/>
    <mergeCell ref="H3:I4"/>
    <mergeCell ref="O3:P4"/>
    <mergeCell ref="D4:E4"/>
    <mergeCell ref="F4:G4"/>
    <mergeCell ref="M3:N4"/>
    <mergeCell ref="I13:P13"/>
    <mergeCell ref="B11:P11"/>
    <mergeCell ref="A124:F124"/>
    <mergeCell ref="A123:F123"/>
    <mergeCell ref="A120:F120"/>
    <mergeCell ref="A117:F117"/>
    <mergeCell ref="A121:F121"/>
    <mergeCell ref="F15:F18"/>
    <mergeCell ref="A115:F115"/>
    <mergeCell ref="B13:B18"/>
    <mergeCell ref="J5:L5"/>
    <mergeCell ref="M5:N5"/>
    <mergeCell ref="M7:N7"/>
    <mergeCell ref="J7:L7"/>
    <mergeCell ref="M6:N6"/>
    <mergeCell ref="A102:E102"/>
    <mergeCell ref="D14:D18"/>
    <mergeCell ref="H16:H18"/>
    <mergeCell ref="A100:E100"/>
    <mergeCell ref="M8:N8"/>
    <mergeCell ref="A112:F112"/>
    <mergeCell ref="J3:L4"/>
    <mergeCell ref="J6:L6"/>
    <mergeCell ref="A141:F141"/>
    <mergeCell ref="A137:F137"/>
    <mergeCell ref="A138:F138"/>
    <mergeCell ref="A140:B140"/>
    <mergeCell ref="A135:F135"/>
    <mergeCell ref="A132:F132"/>
    <mergeCell ref="A131:F131"/>
    <mergeCell ref="A134:F134"/>
    <mergeCell ref="A133:F133"/>
    <mergeCell ref="A127:F127"/>
    <mergeCell ref="A128:F128"/>
    <mergeCell ref="O14:P14"/>
    <mergeCell ref="A130:F130"/>
    <mergeCell ref="A125:F125"/>
    <mergeCell ref="A129:F129"/>
    <mergeCell ref="M14:N14"/>
    <mergeCell ref="I14:J14"/>
    <mergeCell ref="A122:F122"/>
    <mergeCell ref="A119:F119"/>
    <mergeCell ref="J9:L9"/>
    <mergeCell ref="K14:L14"/>
    <mergeCell ref="A126:F126"/>
    <mergeCell ref="A114:F114"/>
    <mergeCell ref="A113:F113"/>
    <mergeCell ref="A118:F118"/>
    <mergeCell ref="A116:F116"/>
    <mergeCell ref="A105:E105"/>
    <mergeCell ref="G103:H103"/>
    <mergeCell ref="A103:E103"/>
    <mergeCell ref="A13:A18"/>
    <mergeCell ref="D13:H13"/>
    <mergeCell ref="C13:C18"/>
    <mergeCell ref="E14:E18"/>
    <mergeCell ref="F14:H14"/>
    <mergeCell ref="G101:H101"/>
  </mergeCells>
  <hyperlinks>
    <hyperlink ref="A1" r:id="rId1" display="_ftn1"/>
  </hyperlinks>
  <printOptions/>
  <pageMargins left="0" right="0" top="0.3937007874015748" bottom="0.3937007874015748" header="0.5118110236220472" footer="0.5118110236220472"/>
  <pageSetup horizontalDpi="120" verticalDpi="12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plmat</dc:title>
  <dc:subject/>
  <dc:creator>xxx</dc:creator>
  <cp:keywords/>
  <dc:description/>
  <cp:lastModifiedBy>FK10</cp:lastModifiedBy>
  <cp:lastPrinted>2022-09-26T12:50:47Z</cp:lastPrinted>
  <dcterms:created xsi:type="dcterms:W3CDTF">1997-08-15T11:57:10Z</dcterms:created>
  <dcterms:modified xsi:type="dcterms:W3CDTF">2023-09-12T06:48:40Z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